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 activeTab="3"/>
  </bookViews>
  <sheets>
    <sheet name="Hyperfocale" sheetId="1" r:id="rId1"/>
    <sheet name="PdCh" sheetId="9" r:id="rId2"/>
    <sheet name="Champs" sheetId="7" r:id="rId3"/>
    <sheet name="Champs tables" sheetId="8" r:id="rId4"/>
  </sheets>
  <calcPr calcId="145621"/>
</workbook>
</file>

<file path=xl/calcChain.xml><?xml version="1.0" encoding="utf-8"?>
<calcChain xmlns="http://schemas.openxmlformats.org/spreadsheetml/2006/main">
  <c r="T9" i="9" l="1"/>
  <c r="E9" i="1"/>
  <c r="AR16" i="9" l="1"/>
  <c r="AQ16" i="9"/>
  <c r="AP16" i="9"/>
  <c r="AO16" i="9"/>
  <c r="AN16" i="9"/>
  <c r="AM16" i="9"/>
  <c r="AL16" i="9"/>
  <c r="AK16" i="9"/>
  <c r="AJ16" i="9"/>
  <c r="AI16" i="9"/>
  <c r="AH16" i="9"/>
  <c r="AR15" i="9"/>
  <c r="AQ15" i="9"/>
  <c r="AP15" i="9"/>
  <c r="AO15" i="9"/>
  <c r="AN15" i="9"/>
  <c r="AM15" i="9"/>
  <c r="AL15" i="9"/>
  <c r="AK15" i="9"/>
  <c r="AJ15" i="9"/>
  <c r="AI15" i="9"/>
  <c r="AH15" i="9"/>
  <c r="AR14" i="9"/>
  <c r="AQ14" i="9"/>
  <c r="AP14" i="9"/>
  <c r="AO14" i="9"/>
  <c r="AN14" i="9"/>
  <c r="AM14" i="9"/>
  <c r="AL14" i="9"/>
  <c r="AK14" i="9"/>
  <c r="AJ14" i="9"/>
  <c r="AI14" i="9"/>
  <c r="AH14" i="9"/>
  <c r="AR13" i="9"/>
  <c r="AQ13" i="9"/>
  <c r="AP13" i="9"/>
  <c r="AO13" i="9"/>
  <c r="AN13" i="9"/>
  <c r="AM13" i="9"/>
  <c r="AL13" i="9"/>
  <c r="AK13" i="9"/>
  <c r="AJ13" i="9"/>
  <c r="AI13" i="9"/>
  <c r="AH13" i="9"/>
  <c r="AR12" i="9"/>
  <c r="AQ12" i="9"/>
  <c r="AP12" i="9"/>
  <c r="AO12" i="9"/>
  <c r="AN12" i="9"/>
  <c r="AM12" i="9"/>
  <c r="AL12" i="9"/>
  <c r="AK12" i="9"/>
  <c r="AJ12" i="9"/>
  <c r="AI12" i="9"/>
  <c r="AH12" i="9"/>
  <c r="AR11" i="9"/>
  <c r="AQ11" i="9"/>
  <c r="AP11" i="9"/>
  <c r="AO11" i="9"/>
  <c r="AN11" i="9"/>
  <c r="AM11" i="9"/>
  <c r="AL11" i="9"/>
  <c r="AK11" i="9"/>
  <c r="AJ11" i="9"/>
  <c r="AI11" i="9"/>
  <c r="AH11" i="9"/>
  <c r="AR10" i="9"/>
  <c r="AQ10" i="9"/>
  <c r="AP10" i="9"/>
  <c r="AO10" i="9"/>
  <c r="AN10" i="9"/>
  <c r="AM10" i="9"/>
  <c r="AL10" i="9"/>
  <c r="AK10" i="9"/>
  <c r="AJ10" i="9"/>
  <c r="AI10" i="9"/>
  <c r="AH10" i="9"/>
  <c r="AR9" i="9"/>
  <c r="AQ9" i="9"/>
  <c r="AP9" i="9"/>
  <c r="AO9" i="9"/>
  <c r="AN9" i="9"/>
  <c r="AM9" i="9"/>
  <c r="AL9" i="9"/>
  <c r="AK9" i="9"/>
  <c r="AJ9" i="9"/>
  <c r="AI9" i="9"/>
  <c r="AH9" i="9"/>
  <c r="S16" i="9"/>
  <c r="S15" i="9"/>
  <c r="S14" i="9"/>
  <c r="S13" i="9"/>
  <c r="S12" i="9"/>
  <c r="S11" i="9"/>
  <c r="S10" i="9"/>
  <c r="AC16" i="9"/>
  <c r="AB16" i="9"/>
  <c r="AA16" i="9"/>
  <c r="Z16" i="9"/>
  <c r="Y16" i="9"/>
  <c r="X16" i="9"/>
  <c r="W16" i="9"/>
  <c r="V16" i="9"/>
  <c r="U16" i="9"/>
  <c r="T16" i="9"/>
  <c r="AC15" i="9"/>
  <c r="AB15" i="9"/>
  <c r="AA15" i="9"/>
  <c r="Z15" i="9"/>
  <c r="Y15" i="9"/>
  <c r="X15" i="9"/>
  <c r="W15" i="9"/>
  <c r="V15" i="9"/>
  <c r="U15" i="9"/>
  <c r="T15" i="9"/>
  <c r="AC14" i="9"/>
  <c r="AB14" i="9"/>
  <c r="AA14" i="9"/>
  <c r="Z14" i="9"/>
  <c r="Y14" i="9"/>
  <c r="X14" i="9"/>
  <c r="W14" i="9"/>
  <c r="V14" i="9"/>
  <c r="U14" i="9"/>
  <c r="T14" i="9"/>
  <c r="AC13" i="9"/>
  <c r="AB13" i="9"/>
  <c r="AA13" i="9"/>
  <c r="Z13" i="9"/>
  <c r="Y13" i="9"/>
  <c r="X13" i="9"/>
  <c r="W13" i="9"/>
  <c r="V13" i="9"/>
  <c r="U13" i="9"/>
  <c r="T13" i="9"/>
  <c r="AC12" i="9"/>
  <c r="AB12" i="9"/>
  <c r="AA12" i="9"/>
  <c r="Z12" i="9"/>
  <c r="Y12" i="9"/>
  <c r="X12" i="9"/>
  <c r="W12" i="9"/>
  <c r="V12" i="9"/>
  <c r="U12" i="9"/>
  <c r="T12" i="9"/>
  <c r="AC11" i="9"/>
  <c r="AB11" i="9"/>
  <c r="AA11" i="9"/>
  <c r="Z11" i="9"/>
  <c r="Y11" i="9"/>
  <c r="X11" i="9"/>
  <c r="W11" i="9"/>
  <c r="V11" i="9"/>
  <c r="U11" i="9"/>
  <c r="T11" i="9"/>
  <c r="AC10" i="9"/>
  <c r="AB10" i="9"/>
  <c r="AA10" i="9"/>
  <c r="Z10" i="9"/>
  <c r="Y10" i="9"/>
  <c r="X10" i="9"/>
  <c r="W10" i="9"/>
  <c r="V10" i="9"/>
  <c r="U10" i="9"/>
  <c r="T10" i="9"/>
  <c r="AC9" i="9"/>
  <c r="AB9" i="9"/>
  <c r="AA9" i="9"/>
  <c r="Z9" i="9"/>
  <c r="Y9" i="9"/>
  <c r="X9" i="9"/>
  <c r="W9" i="9"/>
  <c r="V9" i="9"/>
  <c r="U9" i="9"/>
  <c r="S9" i="9"/>
  <c r="N16" i="9"/>
  <c r="M16" i="9"/>
  <c r="L16" i="9"/>
  <c r="K16" i="9"/>
  <c r="J16" i="9"/>
  <c r="I16" i="9"/>
  <c r="H16" i="9"/>
  <c r="G16" i="9"/>
  <c r="F16" i="9"/>
  <c r="E16" i="9"/>
  <c r="D16" i="9"/>
  <c r="N15" i="9"/>
  <c r="M15" i="9"/>
  <c r="L15" i="9"/>
  <c r="K15" i="9"/>
  <c r="J15" i="9"/>
  <c r="I15" i="9"/>
  <c r="H15" i="9"/>
  <c r="G15" i="9"/>
  <c r="F15" i="9"/>
  <c r="E15" i="9"/>
  <c r="D15" i="9"/>
  <c r="N14" i="9"/>
  <c r="M14" i="9"/>
  <c r="L14" i="9"/>
  <c r="K14" i="9"/>
  <c r="J14" i="9"/>
  <c r="I14" i="9"/>
  <c r="H14" i="9"/>
  <c r="G14" i="9"/>
  <c r="F14" i="9"/>
  <c r="E14" i="9"/>
  <c r="D14" i="9"/>
  <c r="N13" i="9"/>
  <c r="M13" i="9"/>
  <c r="L13" i="9"/>
  <c r="K13" i="9"/>
  <c r="J13" i="9"/>
  <c r="I13" i="9"/>
  <c r="H13" i="9"/>
  <c r="G13" i="9"/>
  <c r="F13" i="9"/>
  <c r="E13" i="9"/>
  <c r="D13" i="9"/>
  <c r="N12" i="9"/>
  <c r="M12" i="9"/>
  <c r="L12" i="9"/>
  <c r="K12" i="9"/>
  <c r="J12" i="9"/>
  <c r="I12" i="9"/>
  <c r="H12" i="9"/>
  <c r="G12" i="9"/>
  <c r="F12" i="9"/>
  <c r="E12" i="9"/>
  <c r="D12" i="9"/>
  <c r="N11" i="9"/>
  <c r="M11" i="9"/>
  <c r="L11" i="9"/>
  <c r="K11" i="9"/>
  <c r="J11" i="9"/>
  <c r="I11" i="9"/>
  <c r="H11" i="9"/>
  <c r="G11" i="9"/>
  <c r="F11" i="9"/>
  <c r="E11" i="9"/>
  <c r="D11" i="9"/>
  <c r="N10" i="9"/>
  <c r="M10" i="9"/>
  <c r="L10" i="9"/>
  <c r="K10" i="9"/>
  <c r="J10" i="9"/>
  <c r="I10" i="9"/>
  <c r="H10" i="9"/>
  <c r="G10" i="9"/>
  <c r="F10" i="9"/>
  <c r="E10" i="9"/>
  <c r="D10" i="9"/>
  <c r="N9" i="9"/>
  <c r="M9" i="9"/>
  <c r="L9" i="9"/>
  <c r="K9" i="9"/>
  <c r="J9" i="9"/>
  <c r="I9" i="9"/>
  <c r="H9" i="9"/>
  <c r="G9" i="9"/>
  <c r="F9" i="9"/>
  <c r="E9" i="9"/>
  <c r="D9" i="9"/>
  <c r="AR29" i="8" l="1"/>
  <c r="AQ29" i="8"/>
  <c r="AP29" i="8"/>
  <c r="AO29" i="8"/>
  <c r="AN29" i="8"/>
  <c r="AM29" i="8"/>
  <c r="AL29" i="8"/>
  <c r="AK29" i="8"/>
  <c r="AJ29" i="8"/>
  <c r="AI29" i="8"/>
  <c r="AH29" i="8"/>
  <c r="AR28" i="8"/>
  <c r="AQ28" i="8"/>
  <c r="AP28" i="8"/>
  <c r="AO28" i="8"/>
  <c r="AN28" i="8"/>
  <c r="AM28" i="8"/>
  <c r="AL28" i="8"/>
  <c r="AK28" i="8"/>
  <c r="AJ28" i="8"/>
  <c r="AI28" i="8"/>
  <c r="AH28" i="8"/>
  <c r="AR27" i="8"/>
  <c r="AQ27" i="8"/>
  <c r="AP27" i="8"/>
  <c r="AO27" i="8"/>
  <c r="AN27" i="8"/>
  <c r="AM27" i="8"/>
  <c r="AL27" i="8"/>
  <c r="AK27" i="8"/>
  <c r="AJ27" i="8"/>
  <c r="AI27" i="8"/>
  <c r="AH27" i="8"/>
  <c r="AR26" i="8"/>
  <c r="AQ26" i="8"/>
  <c r="AP26" i="8"/>
  <c r="AO26" i="8"/>
  <c r="AN26" i="8"/>
  <c r="AM26" i="8"/>
  <c r="AL26" i="8"/>
  <c r="AK26" i="8"/>
  <c r="AJ26" i="8"/>
  <c r="AI26" i="8"/>
  <c r="AH26" i="8"/>
  <c r="AR25" i="8"/>
  <c r="AQ25" i="8"/>
  <c r="AP25" i="8"/>
  <c r="AO25" i="8"/>
  <c r="AN25" i="8"/>
  <c r="AM25" i="8"/>
  <c r="AL25" i="8"/>
  <c r="AK25" i="8"/>
  <c r="AJ25" i="8"/>
  <c r="AI25" i="8"/>
  <c r="AH25" i="8"/>
  <c r="AR24" i="8"/>
  <c r="AQ24" i="8"/>
  <c r="AP24" i="8"/>
  <c r="AO24" i="8"/>
  <c r="AN24" i="8"/>
  <c r="AM24" i="8"/>
  <c r="AL24" i="8"/>
  <c r="AK24" i="8"/>
  <c r="AJ24" i="8"/>
  <c r="AI24" i="8"/>
  <c r="AH24" i="8"/>
  <c r="AR23" i="8"/>
  <c r="AQ23" i="8"/>
  <c r="AP23" i="8"/>
  <c r="AO23" i="8"/>
  <c r="AN23" i="8"/>
  <c r="AM23" i="8"/>
  <c r="AL23" i="8"/>
  <c r="AK23" i="8"/>
  <c r="AJ23" i="8"/>
  <c r="AI23" i="8"/>
  <c r="AH23" i="8"/>
  <c r="AR22" i="8"/>
  <c r="AQ22" i="8"/>
  <c r="AP22" i="8"/>
  <c r="AO22" i="8"/>
  <c r="AN22" i="8"/>
  <c r="AM22" i="8"/>
  <c r="AL22" i="8"/>
  <c r="AK22" i="8"/>
  <c r="AJ22" i="8"/>
  <c r="AI22" i="8"/>
  <c r="AH22" i="8"/>
  <c r="AR17" i="8"/>
  <c r="AQ17" i="8"/>
  <c r="AP17" i="8"/>
  <c r="AO17" i="8"/>
  <c r="AN17" i="8"/>
  <c r="AM17" i="8"/>
  <c r="AL17" i="8"/>
  <c r="AK17" i="8"/>
  <c r="AJ17" i="8"/>
  <c r="AI17" i="8"/>
  <c r="AH17" i="8"/>
  <c r="AR16" i="8"/>
  <c r="AQ16" i="8"/>
  <c r="AP16" i="8"/>
  <c r="AO16" i="8"/>
  <c r="AN16" i="8"/>
  <c r="AM16" i="8"/>
  <c r="AL16" i="8"/>
  <c r="AK16" i="8"/>
  <c r="AJ16" i="8"/>
  <c r="AI16" i="8"/>
  <c r="AH16" i="8"/>
  <c r="AR15" i="8"/>
  <c r="AQ15" i="8"/>
  <c r="AP15" i="8"/>
  <c r="AO15" i="8"/>
  <c r="AN15" i="8"/>
  <c r="AM15" i="8"/>
  <c r="AL15" i="8"/>
  <c r="AK15" i="8"/>
  <c r="AJ15" i="8"/>
  <c r="AI15" i="8"/>
  <c r="AH15" i="8"/>
  <c r="AR14" i="8"/>
  <c r="AQ14" i="8"/>
  <c r="AP14" i="8"/>
  <c r="AO14" i="8"/>
  <c r="AN14" i="8"/>
  <c r="AM14" i="8"/>
  <c r="AL14" i="8"/>
  <c r="AK14" i="8"/>
  <c r="AJ14" i="8"/>
  <c r="AI14" i="8"/>
  <c r="AH14" i="8"/>
  <c r="AR13" i="8"/>
  <c r="AQ13" i="8"/>
  <c r="AP13" i="8"/>
  <c r="AO13" i="8"/>
  <c r="AN13" i="8"/>
  <c r="AM13" i="8"/>
  <c r="AL13" i="8"/>
  <c r="AK13" i="8"/>
  <c r="AJ13" i="8"/>
  <c r="AI13" i="8"/>
  <c r="AH13" i="8"/>
  <c r="AR12" i="8"/>
  <c r="AQ12" i="8"/>
  <c r="AP12" i="8"/>
  <c r="AO12" i="8"/>
  <c r="AN12" i="8"/>
  <c r="AM12" i="8"/>
  <c r="AL12" i="8"/>
  <c r="AK12" i="8"/>
  <c r="AJ12" i="8"/>
  <c r="AI12" i="8"/>
  <c r="AH12" i="8"/>
  <c r="AR11" i="8"/>
  <c r="AQ11" i="8"/>
  <c r="AP11" i="8"/>
  <c r="AO11" i="8"/>
  <c r="AN11" i="8"/>
  <c r="AM11" i="8"/>
  <c r="AL11" i="8"/>
  <c r="AK11" i="8"/>
  <c r="AJ11" i="8"/>
  <c r="AI11" i="8"/>
  <c r="AH11" i="8"/>
  <c r="AR10" i="8"/>
  <c r="AQ10" i="8"/>
  <c r="AP10" i="8"/>
  <c r="AO10" i="8"/>
  <c r="AN10" i="8"/>
  <c r="AM10" i="8"/>
  <c r="AL10" i="8"/>
  <c r="AK10" i="8"/>
  <c r="AJ10" i="8"/>
  <c r="AI10" i="8"/>
  <c r="AH10" i="8"/>
  <c r="AC29" i="8" l="1"/>
  <c r="AB29" i="8"/>
  <c r="AA29" i="8"/>
  <c r="Z29" i="8"/>
  <c r="Y29" i="8"/>
  <c r="X29" i="8"/>
  <c r="W29" i="8"/>
  <c r="V29" i="8"/>
  <c r="U29" i="8"/>
  <c r="T29" i="8"/>
  <c r="S29" i="8"/>
  <c r="AC28" i="8"/>
  <c r="AB28" i="8"/>
  <c r="AA28" i="8"/>
  <c r="Z28" i="8"/>
  <c r="Y28" i="8"/>
  <c r="X28" i="8"/>
  <c r="W28" i="8"/>
  <c r="V28" i="8"/>
  <c r="U28" i="8"/>
  <c r="T28" i="8"/>
  <c r="S28" i="8"/>
  <c r="AC27" i="8"/>
  <c r="AB27" i="8"/>
  <c r="AA27" i="8"/>
  <c r="Z27" i="8"/>
  <c r="Y27" i="8"/>
  <c r="X27" i="8"/>
  <c r="W27" i="8"/>
  <c r="V27" i="8"/>
  <c r="U27" i="8"/>
  <c r="T27" i="8"/>
  <c r="S27" i="8"/>
  <c r="AC26" i="8"/>
  <c r="AB26" i="8"/>
  <c r="AA26" i="8"/>
  <c r="Z26" i="8"/>
  <c r="Y26" i="8"/>
  <c r="X26" i="8"/>
  <c r="W26" i="8"/>
  <c r="V26" i="8"/>
  <c r="U26" i="8"/>
  <c r="T26" i="8"/>
  <c r="S26" i="8"/>
  <c r="AC25" i="8"/>
  <c r="AB25" i="8"/>
  <c r="AA25" i="8"/>
  <c r="Z25" i="8"/>
  <c r="Y25" i="8"/>
  <c r="X25" i="8"/>
  <c r="W25" i="8"/>
  <c r="V25" i="8"/>
  <c r="U25" i="8"/>
  <c r="T25" i="8"/>
  <c r="S25" i="8"/>
  <c r="AC24" i="8"/>
  <c r="AB24" i="8"/>
  <c r="AA24" i="8"/>
  <c r="Z24" i="8"/>
  <c r="Y24" i="8"/>
  <c r="X24" i="8"/>
  <c r="W24" i="8"/>
  <c r="V24" i="8"/>
  <c r="U24" i="8"/>
  <c r="T24" i="8"/>
  <c r="S24" i="8"/>
  <c r="AC23" i="8"/>
  <c r="AB23" i="8"/>
  <c r="AA23" i="8"/>
  <c r="Z23" i="8"/>
  <c r="Y23" i="8"/>
  <c r="X23" i="8"/>
  <c r="W23" i="8"/>
  <c r="V23" i="8"/>
  <c r="U23" i="8"/>
  <c r="T23" i="8"/>
  <c r="S23" i="8"/>
  <c r="AC22" i="8"/>
  <c r="AB22" i="8"/>
  <c r="AA22" i="8"/>
  <c r="Z22" i="8"/>
  <c r="Y22" i="8"/>
  <c r="X22" i="8"/>
  <c r="W22" i="8"/>
  <c r="V22" i="8"/>
  <c r="U22" i="8"/>
  <c r="T22" i="8"/>
  <c r="S22" i="8"/>
  <c r="AC17" i="8"/>
  <c r="AB17" i="8"/>
  <c r="AA17" i="8"/>
  <c r="Z17" i="8"/>
  <c r="Y17" i="8"/>
  <c r="X17" i="8"/>
  <c r="W17" i="8"/>
  <c r="V17" i="8"/>
  <c r="U17" i="8"/>
  <c r="T17" i="8"/>
  <c r="S17" i="8"/>
  <c r="AC16" i="8"/>
  <c r="AB16" i="8"/>
  <c r="AA16" i="8"/>
  <c r="Z16" i="8"/>
  <c r="Y16" i="8"/>
  <c r="X16" i="8"/>
  <c r="W16" i="8"/>
  <c r="V16" i="8"/>
  <c r="U16" i="8"/>
  <c r="T16" i="8"/>
  <c r="S16" i="8"/>
  <c r="AC15" i="8"/>
  <c r="AB15" i="8"/>
  <c r="AA15" i="8"/>
  <c r="Z15" i="8"/>
  <c r="Y15" i="8"/>
  <c r="X15" i="8"/>
  <c r="W15" i="8"/>
  <c r="V15" i="8"/>
  <c r="U15" i="8"/>
  <c r="T15" i="8"/>
  <c r="S15" i="8"/>
  <c r="AC14" i="8"/>
  <c r="AB14" i="8"/>
  <c r="AA14" i="8"/>
  <c r="Z14" i="8"/>
  <c r="Y14" i="8"/>
  <c r="X14" i="8"/>
  <c r="W14" i="8"/>
  <c r="V14" i="8"/>
  <c r="U14" i="8"/>
  <c r="T14" i="8"/>
  <c r="S14" i="8"/>
  <c r="AC13" i="8"/>
  <c r="AB13" i="8"/>
  <c r="AA13" i="8"/>
  <c r="Z13" i="8"/>
  <c r="Y13" i="8"/>
  <c r="X13" i="8"/>
  <c r="W13" i="8"/>
  <c r="V13" i="8"/>
  <c r="U13" i="8"/>
  <c r="T13" i="8"/>
  <c r="S13" i="8"/>
  <c r="AC12" i="8"/>
  <c r="AB12" i="8"/>
  <c r="AA12" i="8"/>
  <c r="Z12" i="8"/>
  <c r="Y12" i="8"/>
  <c r="X12" i="8"/>
  <c r="W12" i="8"/>
  <c r="V12" i="8"/>
  <c r="U12" i="8"/>
  <c r="T12" i="8"/>
  <c r="S12" i="8"/>
  <c r="AC11" i="8"/>
  <c r="AB11" i="8"/>
  <c r="AA11" i="8"/>
  <c r="Z11" i="8"/>
  <c r="Y11" i="8"/>
  <c r="X11" i="8"/>
  <c r="W11" i="8"/>
  <c r="V11" i="8"/>
  <c r="U11" i="8"/>
  <c r="T11" i="8"/>
  <c r="S11" i="8"/>
  <c r="AC10" i="8"/>
  <c r="AB10" i="8"/>
  <c r="AA10" i="8"/>
  <c r="Z10" i="8"/>
  <c r="Y10" i="8"/>
  <c r="X10" i="8"/>
  <c r="W10" i="8"/>
  <c r="V10" i="8"/>
  <c r="U10" i="8"/>
  <c r="T10" i="8"/>
  <c r="S10" i="8"/>
  <c r="D29" i="8"/>
  <c r="D28" i="8"/>
  <c r="D27" i="8"/>
  <c r="D26" i="8"/>
  <c r="D25" i="8"/>
  <c r="D24" i="8"/>
  <c r="D23" i="8"/>
  <c r="N29" i="8"/>
  <c r="M29" i="8"/>
  <c r="L29" i="8"/>
  <c r="K29" i="8"/>
  <c r="J29" i="8"/>
  <c r="I29" i="8"/>
  <c r="H29" i="8"/>
  <c r="G29" i="8"/>
  <c r="F29" i="8"/>
  <c r="E29" i="8"/>
  <c r="N28" i="8"/>
  <c r="M28" i="8"/>
  <c r="L28" i="8"/>
  <c r="K28" i="8"/>
  <c r="J28" i="8"/>
  <c r="I28" i="8"/>
  <c r="H28" i="8"/>
  <c r="G28" i="8"/>
  <c r="F28" i="8"/>
  <c r="E28" i="8"/>
  <c r="N27" i="8"/>
  <c r="M27" i="8"/>
  <c r="L27" i="8"/>
  <c r="K27" i="8"/>
  <c r="J27" i="8"/>
  <c r="I27" i="8"/>
  <c r="H27" i="8"/>
  <c r="G27" i="8"/>
  <c r="F27" i="8"/>
  <c r="E27" i="8"/>
  <c r="N26" i="8"/>
  <c r="M26" i="8"/>
  <c r="L26" i="8"/>
  <c r="K26" i="8"/>
  <c r="J26" i="8"/>
  <c r="I26" i="8"/>
  <c r="H26" i="8"/>
  <c r="G26" i="8"/>
  <c r="F26" i="8"/>
  <c r="E26" i="8"/>
  <c r="N25" i="8"/>
  <c r="M25" i="8"/>
  <c r="L25" i="8"/>
  <c r="K25" i="8"/>
  <c r="J25" i="8"/>
  <c r="I25" i="8"/>
  <c r="H25" i="8"/>
  <c r="G25" i="8"/>
  <c r="F25" i="8"/>
  <c r="E25" i="8"/>
  <c r="N24" i="8"/>
  <c r="M24" i="8"/>
  <c r="L24" i="8"/>
  <c r="K24" i="8"/>
  <c r="J24" i="8"/>
  <c r="I24" i="8"/>
  <c r="H24" i="8"/>
  <c r="G24" i="8"/>
  <c r="F24" i="8"/>
  <c r="E24" i="8"/>
  <c r="N23" i="8"/>
  <c r="M23" i="8"/>
  <c r="L23" i="8"/>
  <c r="K23" i="8"/>
  <c r="J23" i="8"/>
  <c r="I23" i="8"/>
  <c r="H23" i="8"/>
  <c r="G23" i="8"/>
  <c r="F23" i="8"/>
  <c r="E23" i="8"/>
  <c r="N22" i="8"/>
  <c r="M22" i="8"/>
  <c r="L22" i="8"/>
  <c r="K22" i="8"/>
  <c r="J22" i="8"/>
  <c r="I22" i="8"/>
  <c r="H22" i="8"/>
  <c r="G22" i="8"/>
  <c r="F22" i="8"/>
  <c r="E22" i="8"/>
  <c r="D22" i="8"/>
  <c r="N17" i="8"/>
  <c r="M17" i="8"/>
  <c r="L17" i="8"/>
  <c r="K17" i="8"/>
  <c r="J17" i="8"/>
  <c r="I17" i="8"/>
  <c r="H17" i="8"/>
  <c r="G17" i="8"/>
  <c r="F17" i="8"/>
  <c r="E17" i="8"/>
  <c r="D17" i="8"/>
  <c r="N16" i="8"/>
  <c r="M16" i="8"/>
  <c r="L16" i="8"/>
  <c r="K16" i="8"/>
  <c r="J16" i="8"/>
  <c r="I16" i="8"/>
  <c r="H16" i="8"/>
  <c r="G16" i="8"/>
  <c r="F16" i="8"/>
  <c r="E16" i="8"/>
  <c r="D16" i="8"/>
  <c r="N15" i="8"/>
  <c r="M15" i="8"/>
  <c r="L15" i="8"/>
  <c r="K15" i="8"/>
  <c r="J15" i="8"/>
  <c r="I15" i="8"/>
  <c r="H15" i="8"/>
  <c r="G15" i="8"/>
  <c r="F15" i="8"/>
  <c r="E15" i="8"/>
  <c r="D15" i="8"/>
  <c r="N14" i="8"/>
  <c r="M14" i="8"/>
  <c r="L14" i="8"/>
  <c r="K14" i="8"/>
  <c r="J14" i="8"/>
  <c r="I14" i="8"/>
  <c r="H14" i="8"/>
  <c r="G14" i="8"/>
  <c r="F14" i="8"/>
  <c r="E14" i="8"/>
  <c r="D14" i="8"/>
  <c r="N13" i="8"/>
  <c r="M13" i="8"/>
  <c r="L13" i="8"/>
  <c r="K13" i="8"/>
  <c r="J13" i="8"/>
  <c r="I13" i="8"/>
  <c r="H13" i="8"/>
  <c r="G13" i="8"/>
  <c r="F13" i="8"/>
  <c r="E13" i="8"/>
  <c r="D13" i="8"/>
  <c r="N12" i="8"/>
  <c r="M12" i="8"/>
  <c r="L12" i="8"/>
  <c r="K12" i="8"/>
  <c r="J12" i="8"/>
  <c r="I12" i="8"/>
  <c r="H12" i="8"/>
  <c r="G12" i="8"/>
  <c r="F12" i="8"/>
  <c r="E12" i="8"/>
  <c r="D12" i="8"/>
  <c r="N11" i="8"/>
  <c r="M11" i="8"/>
  <c r="L11" i="8"/>
  <c r="K11" i="8"/>
  <c r="J11" i="8"/>
  <c r="I11" i="8"/>
  <c r="H11" i="8"/>
  <c r="G11" i="8"/>
  <c r="F11" i="8"/>
  <c r="E11" i="8"/>
  <c r="D11" i="8"/>
  <c r="N10" i="8"/>
  <c r="M10" i="8"/>
  <c r="L10" i="8"/>
  <c r="K10" i="8"/>
  <c r="J10" i="8"/>
  <c r="H10" i="8"/>
  <c r="G10" i="8"/>
  <c r="F10" i="8"/>
  <c r="E10" i="8"/>
  <c r="D10" i="8"/>
  <c r="I10" i="8"/>
  <c r="F25" i="7" l="1"/>
  <c r="F24" i="7"/>
  <c r="F23" i="7"/>
  <c r="F22" i="7"/>
  <c r="F21" i="7"/>
  <c r="E9" i="7" l="1"/>
  <c r="E18" i="7" s="1"/>
  <c r="F18" i="7" s="1"/>
  <c r="E8" i="7"/>
  <c r="E17" i="7" s="1"/>
  <c r="F17" i="7" s="1"/>
  <c r="E7" i="7"/>
  <c r="E16" i="7" s="1"/>
  <c r="F16" i="7" s="1"/>
  <c r="E15" i="1" l="1"/>
  <c r="E8" i="1"/>
  <c r="E7" i="1"/>
  <c r="E14" i="1" l="1"/>
  <c r="E16" i="1"/>
  <c r="E17" i="1" l="1"/>
  <c r="E18" i="1" s="1"/>
</calcChain>
</file>

<file path=xl/sharedStrings.xml><?xml version="1.0" encoding="utf-8"?>
<sst xmlns="http://schemas.openxmlformats.org/spreadsheetml/2006/main" count="120" uniqueCount="46">
  <si>
    <t>Appareil</t>
  </si>
  <si>
    <t>Canon 7D II</t>
  </si>
  <si>
    <t>Capteur</t>
  </si>
  <si>
    <t>Longueur (mm)</t>
  </si>
  <si>
    <t>Largeur (mm)</t>
  </si>
  <si>
    <t>CdC (mm)</t>
  </si>
  <si>
    <t>Focale (mm)</t>
  </si>
  <si>
    <t>Ouverture (f/)</t>
  </si>
  <si>
    <t xml:space="preserve">Profondeur de champ  </t>
  </si>
  <si>
    <t xml:space="preserve">Hyperfocale  </t>
  </si>
  <si>
    <t>m</t>
  </si>
  <si>
    <t>Longueur</t>
  </si>
  <si>
    <t>Largeur</t>
  </si>
  <si>
    <t>CoC</t>
  </si>
  <si>
    <t>Canon 5D III</t>
  </si>
  <si>
    <t>APS-C autres</t>
  </si>
  <si>
    <t>Canon 1D III</t>
  </si>
  <si>
    <t>Dmap (m)</t>
  </si>
  <si>
    <t xml:space="preserve">Plan net postérieur  </t>
  </si>
  <si>
    <t xml:space="preserve">Plan net antérieur  </t>
  </si>
  <si>
    <t>Calculatrice hyperfocale et profondeur de champ</t>
  </si>
  <si>
    <t>*</t>
  </si>
  <si>
    <t>Diagonale</t>
  </si>
  <si>
    <t>Champ</t>
  </si>
  <si>
    <t>Canon 90D</t>
  </si>
  <si>
    <r>
      <rPr>
        <sz val="16"/>
        <color indexed="8"/>
        <rFont val="Calibri"/>
        <family val="2"/>
      </rPr>
      <t>ω</t>
    </r>
    <r>
      <rPr>
        <sz val="12"/>
        <color indexed="8"/>
        <rFont val="Sans"/>
      </rPr>
      <t xml:space="preserve"> en degrés</t>
    </r>
  </si>
  <si>
    <t>D en mètre</t>
  </si>
  <si>
    <t>Calculatrice angle de champ</t>
  </si>
  <si>
    <t xml:space="preserve">L = </t>
  </si>
  <si>
    <t xml:space="preserve">l = </t>
  </si>
  <si>
    <t>Focale en mm</t>
  </si>
  <si>
    <t>Distance de mise au point en mètre</t>
  </si>
  <si>
    <t>L = plus grand côté du capteur en mm</t>
  </si>
  <si>
    <t>l = plus petit côté du capteur en mm</t>
  </si>
  <si>
    <t>Champ couvert suivant l</t>
  </si>
  <si>
    <t>Champ couvert suivant L</t>
  </si>
  <si>
    <t>COUVERTURE DE CHAMP</t>
  </si>
  <si>
    <t>PLEIN FORMAT</t>
  </si>
  <si>
    <t>Données de prise de vue</t>
  </si>
  <si>
    <t>APS-C Canon</t>
  </si>
  <si>
    <t>APS-C Nikon et autres</t>
  </si>
  <si>
    <t xml:space="preserve">f/ = </t>
  </si>
  <si>
    <t xml:space="preserve">CdC = </t>
  </si>
  <si>
    <t>Cercle de confusion</t>
  </si>
  <si>
    <t>Diaphragme - entré par l'utilisateur</t>
  </si>
  <si>
    <t>PROFONDEUR DE CHAMP en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</si>
</sst>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"/>
    <numFmt numFmtId="167" formatCode="0.0000000"/>
    <numFmt numFmtId="168" formatCode="0.0000"/>
  </numFmts>
  <fonts count="17">
    <font>
      <sz val="11"/>
      <color theme="1"/>
      <name val="Calibri"/>
      <family val="2"/>
      <scheme val="minor"/>
    </font>
    <font>
      <sz val="14"/>
      <color indexed="8"/>
      <name val="Sans"/>
    </font>
    <font>
      <sz val="12"/>
      <color indexed="8"/>
      <name val="Sans"/>
    </font>
    <font>
      <b/>
      <i/>
      <sz val="12"/>
      <name val="Sans"/>
    </font>
    <font>
      <b/>
      <i/>
      <sz val="12"/>
      <color indexed="8"/>
      <name val="Sans"/>
    </font>
    <font>
      <b/>
      <sz val="12"/>
      <color theme="1"/>
      <name val="Sans"/>
    </font>
    <font>
      <sz val="11"/>
      <color theme="1"/>
      <name val="Sans"/>
    </font>
    <font>
      <sz val="14"/>
      <color theme="1"/>
      <name val="Sans"/>
    </font>
    <font>
      <sz val="12"/>
      <color theme="1"/>
      <name val="Sans"/>
    </font>
    <font>
      <sz val="11"/>
      <color theme="1"/>
      <name val="Calibri"/>
      <family val="2"/>
    </font>
    <font>
      <sz val="12"/>
      <color theme="0"/>
      <name val="Sans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indexed="8"/>
      <name val="Sans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79FFB6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CDFFE4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0" borderId="0" xfId="0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0" xfId="0" applyBorder="1"/>
    <xf numFmtId="2" fontId="0" fillId="0" borderId="38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5" xfId="0" applyBorder="1"/>
    <xf numFmtId="0" fontId="0" fillId="0" borderId="38" xfId="0" applyBorder="1"/>
    <xf numFmtId="2" fontId="0" fillId="0" borderId="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36" xfId="0" applyBorder="1"/>
    <xf numFmtId="2" fontId="0" fillId="0" borderId="56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0" xfId="0" applyBorder="1" applyProtection="1"/>
    <xf numFmtId="0" fontId="4" fillId="0" borderId="1" xfId="1" applyFont="1" applyFill="1" applyBorder="1" applyProtection="1"/>
    <xf numFmtId="0" fontId="13" fillId="0" borderId="0" xfId="0" applyFont="1" applyBorder="1" applyProtection="1"/>
    <xf numFmtId="0" fontId="2" fillId="0" borderId="2" xfId="1" applyFont="1" applyBorder="1" applyProtection="1"/>
    <xf numFmtId="164" fontId="2" fillId="3" borderId="8" xfId="1" applyNumberFormat="1" applyFont="1" applyFill="1" applyBorder="1" applyProtection="1"/>
    <xf numFmtId="0" fontId="2" fillId="0" borderId="3" xfId="1" applyFont="1" applyBorder="1" applyProtection="1"/>
    <xf numFmtId="0" fontId="2" fillId="0" borderId="4" xfId="1" applyFont="1" applyBorder="1" applyProtection="1"/>
    <xf numFmtId="165" fontId="2" fillId="3" borderId="17" xfId="1" applyNumberFormat="1" applyFont="1" applyFill="1" applyBorder="1" applyProtection="1"/>
    <xf numFmtId="0" fontId="2" fillId="0" borderId="5" xfId="1" applyFont="1" applyFill="1" applyBorder="1" applyProtection="1"/>
    <xf numFmtId="0" fontId="13" fillId="0" borderId="10" xfId="0" applyFont="1" applyBorder="1" applyProtection="1"/>
    <xf numFmtId="0" fontId="2" fillId="0" borderId="3" xfId="1" applyFont="1" applyFill="1" applyBorder="1" applyProtection="1"/>
    <xf numFmtId="0" fontId="2" fillId="0" borderId="18" xfId="1" applyFont="1" applyFill="1" applyBorder="1" applyProtection="1"/>
    <xf numFmtId="0" fontId="2" fillId="0" borderId="0" xfId="1" applyFont="1" applyFill="1" applyBorder="1" applyProtection="1"/>
    <xf numFmtId="166" fontId="10" fillId="6" borderId="0" xfId="0" applyNumberFormat="1" applyFont="1" applyFill="1" applyBorder="1" applyProtection="1"/>
    <xf numFmtId="2" fontId="2" fillId="5" borderId="1" xfId="0" applyNumberFormat="1" applyFont="1" applyFill="1" applyBorder="1" applyProtection="1"/>
    <xf numFmtId="0" fontId="2" fillId="0" borderId="0" xfId="1" applyFont="1" applyBorder="1" applyProtection="1"/>
    <xf numFmtId="2" fontId="8" fillId="4" borderId="0" xfId="0" applyNumberFormat="1" applyFont="1" applyFill="1" applyBorder="1" applyAlignment="1" applyProtection="1">
      <alignment vertical="center"/>
    </xf>
    <xf numFmtId="0" fontId="2" fillId="0" borderId="10" xfId="1" applyFont="1" applyBorder="1" applyProtection="1"/>
    <xf numFmtId="2" fontId="8" fillId="4" borderId="17" xfId="0" applyNumberFormat="1" applyFont="1" applyFill="1" applyBorder="1" applyAlignment="1" applyProtection="1">
      <alignment horizontal="right"/>
    </xf>
    <xf numFmtId="0" fontId="8" fillId="0" borderId="10" xfId="0" applyFont="1" applyBorder="1" applyProtection="1"/>
    <xf numFmtId="0" fontId="0" fillId="0" borderId="16" xfId="0" applyBorder="1" applyProtection="1"/>
    <xf numFmtId="0" fontId="5" fillId="2" borderId="1" xfId="1" applyFont="1" applyFill="1" applyBorder="1" applyProtection="1"/>
    <xf numFmtId="0" fontId="5" fillId="2" borderId="1" xfId="1" applyFont="1" applyFill="1" applyBorder="1" applyAlignment="1" applyProtection="1">
      <alignment horizontal="center"/>
    </xf>
    <xf numFmtId="0" fontId="2" fillId="0" borderId="1" xfId="1" applyFont="1" applyBorder="1" applyProtection="1"/>
    <xf numFmtId="164" fontId="2" fillId="0" borderId="1" xfId="1" applyNumberFormat="1" applyFont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3" fillId="3" borderId="6" xfId="1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9" xfId="1" applyFont="1" applyFill="1" applyBorder="1" applyProtection="1">
      <protection locked="0"/>
    </xf>
    <xf numFmtId="2" fontId="2" fillId="3" borderId="14" xfId="1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vertical="center"/>
    </xf>
    <xf numFmtId="2" fontId="8" fillId="0" borderId="0" xfId="0" applyNumberFormat="1" applyFont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2" fillId="3" borderId="17" xfId="1" applyNumberFormat="1" applyFont="1" applyFill="1" applyBorder="1" applyProtection="1"/>
    <xf numFmtId="0" fontId="9" fillId="0" borderId="0" xfId="0" applyFont="1" applyBorder="1" applyProtection="1"/>
    <xf numFmtId="0" fontId="0" fillId="0" borderId="32" xfId="0" applyBorder="1" applyProtection="1"/>
    <xf numFmtId="0" fontId="2" fillId="0" borderId="32" xfId="1" applyFont="1" applyFill="1" applyBorder="1" applyProtection="1"/>
    <xf numFmtId="166" fontId="10" fillId="0" borderId="0" xfId="0" applyNumberFormat="1" applyFont="1" applyFill="1" applyBorder="1" applyProtection="1"/>
    <xf numFmtId="2" fontId="2" fillId="4" borderId="1" xfId="0" applyNumberFormat="1" applyFont="1" applyFill="1" applyBorder="1" applyAlignment="1" applyProtection="1">
      <alignment horizontal="center"/>
    </xf>
    <xf numFmtId="0" fontId="2" fillId="7" borderId="1" xfId="1" applyFont="1" applyFill="1" applyBorder="1" applyAlignment="1" applyProtection="1">
      <alignment horizontal="center"/>
    </xf>
    <xf numFmtId="164" fontId="8" fillId="4" borderId="5" xfId="0" applyNumberFormat="1" applyFont="1" applyFill="1" applyBorder="1" applyAlignment="1" applyProtection="1">
      <alignment horizontal="center" vertical="center"/>
    </xf>
    <xf numFmtId="2" fontId="8" fillId="7" borderId="33" xfId="0" applyNumberFormat="1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center" vertical="center"/>
    </xf>
    <xf numFmtId="2" fontId="8" fillId="7" borderId="3" xfId="0" applyNumberFormat="1" applyFont="1" applyFill="1" applyBorder="1" applyAlignment="1" applyProtection="1">
      <alignment horizontal="center"/>
    </xf>
    <xf numFmtId="164" fontId="8" fillId="4" borderId="4" xfId="0" applyNumberFormat="1" applyFont="1" applyFill="1" applyBorder="1" applyAlignment="1" applyProtection="1">
      <alignment horizontal="center" vertical="center"/>
    </xf>
    <xf numFmtId="2" fontId="8" fillId="7" borderId="34" xfId="0" applyNumberFormat="1" applyFont="1" applyFill="1" applyBorder="1" applyAlignment="1" applyProtection="1">
      <alignment horizontal="center"/>
    </xf>
    <xf numFmtId="2" fontId="15" fillId="7" borderId="42" xfId="0" applyNumberFormat="1" applyFont="1" applyFill="1" applyBorder="1" applyAlignment="1">
      <alignment horizontal="center"/>
    </xf>
    <xf numFmtId="2" fontId="15" fillId="7" borderId="47" xfId="0" applyNumberFormat="1" applyFont="1" applyFill="1" applyBorder="1" applyAlignment="1">
      <alignment horizontal="center"/>
    </xf>
    <xf numFmtId="2" fontId="15" fillId="7" borderId="51" xfId="0" applyNumberFormat="1" applyFont="1" applyFill="1" applyBorder="1" applyAlignment="1">
      <alignment horizontal="center"/>
    </xf>
    <xf numFmtId="2" fontId="15" fillId="7" borderId="6" xfId="0" applyNumberFormat="1" applyFont="1" applyFill="1" applyBorder="1" applyAlignment="1">
      <alignment horizontal="center"/>
    </xf>
    <xf numFmtId="0" fontId="12" fillId="7" borderId="5" xfId="0" applyFont="1" applyFill="1" applyBorder="1"/>
    <xf numFmtId="0" fontId="12" fillId="7" borderId="39" xfId="0" applyFont="1" applyFill="1" applyBorder="1"/>
    <xf numFmtId="0" fontId="12" fillId="7" borderId="3" xfId="0" applyFont="1" applyFill="1" applyBorder="1"/>
    <xf numFmtId="0" fontId="12" fillId="7" borderId="34" xfId="0" applyFont="1" applyFill="1" applyBorder="1"/>
    <xf numFmtId="0" fontId="12" fillId="7" borderId="9" xfId="0" applyFont="1" applyFill="1" applyBorder="1"/>
    <xf numFmtId="0" fontId="12" fillId="7" borderId="38" xfId="0" applyFont="1" applyFill="1" applyBorder="1"/>
    <xf numFmtId="0" fontId="12" fillId="7" borderId="19" xfId="0" applyFont="1" applyFill="1" applyBorder="1"/>
    <xf numFmtId="2" fontId="12" fillId="7" borderId="42" xfId="0" applyNumberFormat="1" applyFont="1" applyFill="1" applyBorder="1" applyAlignment="1">
      <alignment horizontal="center"/>
    </xf>
    <xf numFmtId="2" fontId="12" fillId="7" borderId="47" xfId="0" applyNumberFormat="1" applyFont="1" applyFill="1" applyBorder="1" applyAlignment="1">
      <alignment horizontal="center"/>
    </xf>
    <xf numFmtId="2" fontId="12" fillId="7" borderId="51" xfId="0" applyNumberFormat="1" applyFont="1" applyFill="1" applyBorder="1" applyAlignment="1">
      <alignment horizontal="center"/>
    </xf>
    <xf numFmtId="2" fontId="12" fillId="7" borderId="16" xfId="0" applyNumberFormat="1" applyFont="1" applyFill="1" applyBorder="1" applyAlignment="1">
      <alignment horizontal="center"/>
    </xf>
    <xf numFmtId="2" fontId="12" fillId="7" borderId="55" xfId="0" applyNumberFormat="1" applyFont="1" applyFill="1" applyBorder="1" applyAlignment="1">
      <alignment horizontal="center"/>
    </xf>
    <xf numFmtId="2" fontId="12" fillId="8" borderId="42" xfId="0" applyNumberFormat="1" applyFont="1" applyFill="1" applyBorder="1" applyAlignment="1">
      <alignment horizontal="center"/>
    </xf>
    <xf numFmtId="2" fontId="12" fillId="8" borderId="47" xfId="0" applyNumberFormat="1" applyFont="1" applyFill="1" applyBorder="1" applyAlignment="1">
      <alignment horizontal="center"/>
    </xf>
    <xf numFmtId="2" fontId="12" fillId="8" borderId="51" xfId="0" applyNumberFormat="1" applyFont="1" applyFill="1" applyBorder="1" applyAlignment="1">
      <alignment horizontal="center"/>
    </xf>
    <xf numFmtId="2" fontId="12" fillId="8" borderId="6" xfId="0" applyNumberFormat="1" applyFont="1" applyFill="1" applyBorder="1" applyAlignment="1">
      <alignment horizontal="center"/>
    </xf>
    <xf numFmtId="0" fontId="12" fillId="8" borderId="5" xfId="0" applyFont="1" applyFill="1" applyBorder="1"/>
    <xf numFmtId="0" fontId="12" fillId="8" borderId="39" xfId="0" applyFont="1" applyFill="1" applyBorder="1"/>
    <xf numFmtId="0" fontId="12" fillId="8" borderId="3" xfId="0" applyFont="1" applyFill="1" applyBorder="1"/>
    <xf numFmtId="0" fontId="12" fillId="8" borderId="34" xfId="0" applyFont="1" applyFill="1" applyBorder="1"/>
    <xf numFmtId="0" fontId="12" fillId="8" borderId="9" xfId="0" applyFont="1" applyFill="1" applyBorder="1"/>
    <xf numFmtId="0" fontId="12" fillId="8" borderId="38" xfId="0" applyFont="1" applyFill="1" applyBorder="1"/>
    <xf numFmtId="0" fontId="12" fillId="8" borderId="19" xfId="0" applyFont="1" applyFill="1" applyBorder="1"/>
    <xf numFmtId="0" fontId="12" fillId="8" borderId="17" xfId="0" applyFont="1" applyFill="1" applyBorder="1"/>
    <xf numFmtId="2" fontId="12" fillId="9" borderId="42" xfId="0" applyNumberFormat="1" applyFont="1" applyFill="1" applyBorder="1" applyAlignment="1">
      <alignment horizontal="center"/>
    </xf>
    <xf numFmtId="2" fontId="12" fillId="9" borderId="47" xfId="0" applyNumberFormat="1" applyFont="1" applyFill="1" applyBorder="1" applyAlignment="1">
      <alignment horizontal="center"/>
    </xf>
    <xf numFmtId="2" fontId="12" fillId="9" borderId="51" xfId="0" applyNumberFormat="1" applyFont="1" applyFill="1" applyBorder="1" applyAlignment="1">
      <alignment horizontal="center"/>
    </xf>
    <xf numFmtId="2" fontId="12" fillId="9" borderId="6" xfId="0" applyNumberFormat="1" applyFont="1" applyFill="1" applyBorder="1" applyAlignment="1">
      <alignment horizontal="center"/>
    </xf>
    <xf numFmtId="0" fontId="12" fillId="9" borderId="5" xfId="0" applyFont="1" applyFill="1" applyBorder="1"/>
    <xf numFmtId="0" fontId="12" fillId="9" borderId="39" xfId="0" applyFont="1" applyFill="1" applyBorder="1"/>
    <xf numFmtId="0" fontId="12" fillId="9" borderId="3" xfId="0" applyFont="1" applyFill="1" applyBorder="1"/>
    <xf numFmtId="0" fontId="12" fillId="9" borderId="34" xfId="0" applyFont="1" applyFill="1" applyBorder="1"/>
    <xf numFmtId="2" fontId="12" fillId="9" borderId="16" xfId="0" applyNumberFormat="1" applyFont="1" applyFill="1" applyBorder="1" applyAlignment="1">
      <alignment horizontal="center"/>
    </xf>
    <xf numFmtId="2" fontId="12" fillId="9" borderId="55" xfId="0" applyNumberFormat="1" applyFont="1" applyFill="1" applyBorder="1" applyAlignment="1">
      <alignment horizontal="center"/>
    </xf>
    <xf numFmtId="0" fontId="12" fillId="9" borderId="9" xfId="0" applyFont="1" applyFill="1" applyBorder="1"/>
    <xf numFmtId="0" fontId="12" fillId="9" borderId="38" xfId="0" applyFont="1" applyFill="1" applyBorder="1"/>
    <xf numFmtId="0" fontId="12" fillId="9" borderId="19" xfId="0" applyFont="1" applyFill="1" applyBorder="1"/>
    <xf numFmtId="0" fontId="12" fillId="9" borderId="4" xfId="0" applyFont="1" applyFill="1" applyBorder="1"/>
    <xf numFmtId="2" fontId="12" fillId="8" borderId="16" xfId="0" applyNumberFormat="1" applyFont="1" applyFill="1" applyBorder="1" applyAlignment="1">
      <alignment horizontal="center"/>
    </xf>
    <xf numFmtId="2" fontId="12" fillId="8" borderId="5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/>
    <xf numFmtId="168" fontId="0" fillId="0" borderId="0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5" fontId="8" fillId="4" borderId="4" xfId="0" applyNumberFormat="1" applyFont="1" applyFill="1" applyBorder="1" applyAlignment="1" applyProtection="1">
      <alignment horizontal="right"/>
    </xf>
    <xf numFmtId="164" fontId="0" fillId="0" borderId="52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2" fillId="7" borderId="11" xfId="0" applyFont="1" applyFill="1" applyBorder="1"/>
    <xf numFmtId="164" fontId="0" fillId="0" borderId="64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12" fillId="9" borderId="11" xfId="0" applyFont="1" applyFill="1" applyBorder="1"/>
    <xf numFmtId="0" fontId="12" fillId="9" borderId="2" xfId="0" applyFont="1" applyFill="1" applyBorder="1"/>
    <xf numFmtId="0" fontId="0" fillId="0" borderId="40" xfId="0" applyBorder="1" applyAlignment="1" applyProtection="1">
      <alignment horizontal="center" vertical="center"/>
      <protection locked="0"/>
    </xf>
    <xf numFmtId="164" fontId="0" fillId="0" borderId="40" xfId="0" applyNumberFormat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0" xfId="0" applyFont="1" applyBorder="1" applyAlignment="1" applyProtection="1">
      <alignment horizontal="center" vertical="center"/>
      <protection locked="0"/>
    </xf>
    <xf numFmtId="1" fontId="16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right"/>
    </xf>
    <xf numFmtId="0" fontId="7" fillId="5" borderId="22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7" fillId="5" borderId="23" xfId="0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right"/>
    </xf>
    <xf numFmtId="0" fontId="2" fillId="0" borderId="19" xfId="1" applyFont="1" applyBorder="1" applyAlignment="1" applyProtection="1">
      <alignment horizontal="right"/>
    </xf>
    <xf numFmtId="0" fontId="2" fillId="0" borderId="12" xfId="1" applyFont="1" applyBorder="1" applyAlignment="1" applyProtection="1">
      <alignment horizontal="right"/>
    </xf>
    <xf numFmtId="0" fontId="2" fillId="0" borderId="6" xfId="1" applyFont="1" applyBorder="1" applyAlignment="1" applyProtection="1">
      <alignment horizontal="right"/>
    </xf>
    <xf numFmtId="0" fontId="2" fillId="0" borderId="11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14" fillId="0" borderId="12" xfId="1" applyFont="1" applyBorder="1" applyAlignment="1" applyProtection="1">
      <alignment horizontal="center"/>
    </xf>
    <xf numFmtId="0" fontId="14" fillId="0" borderId="6" xfId="1" applyFont="1" applyBorder="1" applyAlignment="1" applyProtection="1">
      <alignment horizontal="center"/>
    </xf>
    <xf numFmtId="0" fontId="2" fillId="0" borderId="18" xfId="1" applyFont="1" applyBorder="1" applyAlignment="1" applyProtection="1">
      <alignment horizontal="right"/>
    </xf>
    <xf numFmtId="0" fontId="2" fillId="0" borderId="35" xfId="1" applyFont="1" applyBorder="1" applyAlignment="1" applyProtection="1">
      <alignment horizontal="right"/>
    </xf>
    <xf numFmtId="0" fontId="12" fillId="0" borderId="0" xfId="0" applyFont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 vertical="center" textRotation="90"/>
    </xf>
    <xf numFmtId="0" fontId="12" fillId="9" borderId="39" xfId="0" applyFont="1" applyFill="1" applyBorder="1" applyAlignment="1">
      <alignment horizontal="center" vertical="center" textRotation="90"/>
    </xf>
    <xf numFmtId="0" fontId="12" fillId="9" borderId="34" xfId="0" applyFont="1" applyFill="1" applyBorder="1" applyAlignment="1">
      <alignment horizontal="center" vertical="center" textRotation="90"/>
    </xf>
    <xf numFmtId="0" fontId="12" fillId="9" borderId="37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 vertical="center" textRotation="90"/>
    </xf>
    <xf numFmtId="0" fontId="15" fillId="7" borderId="37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 vertical="center" textRotation="90"/>
    </xf>
    <xf numFmtId="0" fontId="12" fillId="7" borderId="39" xfId="0" applyFont="1" applyFill="1" applyBorder="1" applyAlignment="1">
      <alignment horizontal="center" vertical="center" textRotation="90"/>
    </xf>
    <xf numFmtId="0" fontId="12" fillId="7" borderId="10" xfId="0" applyFont="1" applyFill="1" applyBorder="1" applyAlignment="1">
      <alignment horizontal="center" vertical="center" textRotation="90"/>
    </xf>
    <xf numFmtId="0" fontId="12" fillId="7" borderId="34" xfId="0" applyFont="1" applyFill="1" applyBorder="1" applyAlignment="1">
      <alignment horizontal="center" vertical="center" textRotation="90"/>
    </xf>
    <xf numFmtId="0" fontId="12" fillId="7" borderId="37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62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8" borderId="36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2" fillId="8" borderId="35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 vertical="center" textRotation="90"/>
    </xf>
    <xf numFmtId="0" fontId="12" fillId="8" borderId="39" xfId="0" applyFont="1" applyFill="1" applyBorder="1" applyAlignment="1">
      <alignment horizontal="center" vertical="center" textRotation="90"/>
    </xf>
    <xf numFmtId="0" fontId="12" fillId="8" borderId="10" xfId="0" applyFont="1" applyFill="1" applyBorder="1" applyAlignment="1">
      <alignment horizontal="center" vertical="center" textRotation="90"/>
    </xf>
    <xf numFmtId="0" fontId="12" fillId="8" borderId="34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DFFE4"/>
      <color rgb="FFFFFFC5"/>
      <color rgb="FFB7ECFF"/>
      <color rgb="FFA3FFCD"/>
      <color rgb="FF79FFB6"/>
      <color rgb="FFFFFFA3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25</xdr:row>
      <xdr:rowOff>161926</xdr:rowOff>
    </xdr:from>
    <xdr:to>
      <xdr:col>3</xdr:col>
      <xdr:colOff>981075</xdr:colOff>
      <xdr:row>30</xdr:row>
      <xdr:rowOff>19051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752475" y="5448301"/>
              <a:ext cx="2076450" cy="8096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Hyperfocale  =  </a:t>
              </a:r>
              <a14:m>
                <m:oMath xmlns:m="http://schemas.openxmlformats.org/officeDocument/2006/math">
                  <m:f>
                    <m:fPr>
                      <m:ctrlPr>
                        <a:rPr lang="fr-BE" sz="1800" i="1">
                          <a:latin typeface="Cambria Math"/>
                        </a:rPr>
                      </m:ctrlPr>
                    </m:fPr>
                    <m:num>
                      <m:r>
                        <a:rPr lang="fr-BE" sz="1800" b="0" i="1">
                          <a:latin typeface="Cambria Math"/>
                        </a:rPr>
                        <m:t>𝑓</m:t>
                      </m:r>
                      <m:r>
                        <a:rPr lang="fr-BE" sz="1800" b="0" i="1">
                          <a:latin typeface="Cambria Math"/>
                        </a:rPr>
                        <m:t>2</m:t>
                      </m:r>
                    </m:num>
                    <m:den>
                      <m:r>
                        <a:rPr lang="fr-BE" sz="1800" b="0" i="1">
                          <a:latin typeface="Cambria Math"/>
                        </a:rPr>
                        <m:t>𝑁</m:t>
                      </m:r>
                      <m:r>
                        <a:rPr lang="fr-BE" sz="1800" b="0" i="1">
                          <a:latin typeface="Cambria Math"/>
                        </a:rPr>
                        <m:t>.</m:t>
                      </m:r>
                      <m:r>
                        <a:rPr lang="fr-BE" sz="1800" b="0" i="1">
                          <a:latin typeface="Cambria Math"/>
                        </a:rPr>
                        <m:t>𝐶𝑑𝑐</m:t>
                      </m:r>
                    </m:den>
                  </m:f>
                </m:oMath>
              </a14:m>
              <a:endParaRPr lang="fr-BE" sz="1800"/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752475" y="5448301"/>
              <a:ext cx="2076450" cy="8096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Hyperfocale  =  </a:t>
              </a:r>
              <a:r>
                <a:rPr lang="fr-BE" sz="1800" b="0" i="0">
                  <a:latin typeface="Cambria Math"/>
                </a:rPr>
                <a:t>𝑓2/(𝑁.𝐶𝑑𝑐)</a:t>
              </a:r>
              <a:endParaRPr lang="fr-BE" sz="1800"/>
            </a:p>
          </xdr:txBody>
        </xdr:sp>
      </mc:Fallback>
    </mc:AlternateContent>
    <xdr:clientData/>
  </xdr:twoCellAnchor>
  <xdr:twoCellAnchor editAs="oneCell">
    <xdr:from>
      <xdr:col>2</xdr:col>
      <xdr:colOff>609602</xdr:colOff>
      <xdr:row>29</xdr:row>
      <xdr:rowOff>133350</xdr:rowOff>
    </xdr:from>
    <xdr:to>
      <xdr:col>4</xdr:col>
      <xdr:colOff>190499</xdr:colOff>
      <xdr:row>32</xdr:row>
      <xdr:rowOff>104775</xdr:rowOff>
    </xdr:to>
    <xdr:sp macro="" textlink="">
      <xdr:nvSpPr>
        <xdr:cNvPr id="3" name="Object 1"/>
        <xdr:cNvSpPr/>
      </xdr:nvSpPr>
      <xdr:spPr bwMode="auto">
        <a:xfrm>
          <a:off x="1371602" y="6181725"/>
          <a:ext cx="1752597" cy="542925"/>
        </a:xfrm>
        <a:prstGeom prst="rect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95250</xdr:colOff>
      <xdr:row>30</xdr:row>
      <xdr:rowOff>33873</xdr:rowOff>
    </xdr:from>
    <xdr:to>
      <xdr:col>2</xdr:col>
      <xdr:colOff>613835</xdr:colOff>
      <xdr:row>31</xdr:row>
      <xdr:rowOff>168282</xdr:rowOff>
    </xdr:to>
    <xdr:sp macro="" textlink="">
      <xdr:nvSpPr>
        <xdr:cNvPr id="4" name="ZoneTexte 3"/>
        <xdr:cNvSpPr txBox="1"/>
      </xdr:nvSpPr>
      <xdr:spPr>
        <a:xfrm>
          <a:off x="857250" y="6272748"/>
          <a:ext cx="518585" cy="324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fr-BE" sz="1400" i="1">
              <a:latin typeface="Cambria Math" panose="02040503050406030204" pitchFamily="18" charset="0"/>
              <a:ea typeface="Cambria Math" panose="02040503050406030204" pitchFamily="18" charset="0"/>
            </a:rPr>
            <a:t>Pdc  </a:t>
          </a:r>
          <a:r>
            <a:rPr lang="fr-BE" sz="1400" i="0">
              <a:latin typeface="Cambria Math" panose="02040503050406030204" pitchFamily="18" charset="0"/>
              <a:ea typeface="Cambria Math" panose="02040503050406030204" pitchFamily="18" charset="0"/>
            </a:rPr>
            <a:t>=</a:t>
          </a:r>
          <a:r>
            <a:rPr lang="fr-BE" sz="1400" i="1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</a:p>
      </xdr:txBody>
    </xdr:sp>
    <xdr:clientData/>
  </xdr:twoCellAnchor>
  <xdr:twoCellAnchor>
    <xdr:from>
      <xdr:col>3</xdr:col>
      <xdr:colOff>809625</xdr:colOff>
      <xdr:row>25</xdr:row>
      <xdr:rowOff>161926</xdr:rowOff>
    </xdr:from>
    <xdr:to>
      <xdr:col>5</xdr:col>
      <xdr:colOff>609600</xdr:colOff>
      <xdr:row>30</xdr:row>
      <xdr:rowOff>76201</xdr:rowOff>
    </xdr:to>
    <xdr:sp macro="" textlink="">
      <xdr:nvSpPr>
        <xdr:cNvPr id="5" name="ZoneTexte 4"/>
        <xdr:cNvSpPr txBox="1"/>
      </xdr:nvSpPr>
      <xdr:spPr>
        <a:xfrm>
          <a:off x="2657475" y="5448301"/>
          <a:ext cx="19716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f = focale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N = ouverture (f/)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Cdc = cercle de confusion</a:t>
          </a:r>
        </a:p>
      </xdr:txBody>
    </xdr:sp>
    <xdr:clientData/>
  </xdr:twoCellAnchor>
  <xdr:twoCellAnchor>
    <xdr:from>
      <xdr:col>4</xdr:col>
      <xdr:colOff>285750</xdr:colOff>
      <xdr:row>29</xdr:row>
      <xdr:rowOff>104775</xdr:rowOff>
    </xdr:from>
    <xdr:to>
      <xdr:col>7</xdr:col>
      <xdr:colOff>0</xdr:colOff>
      <xdr:row>33</xdr:row>
      <xdr:rowOff>152400</xdr:rowOff>
    </xdr:to>
    <xdr:sp macro="" textlink="">
      <xdr:nvSpPr>
        <xdr:cNvPr id="6" name="ZoneTexte 5"/>
        <xdr:cNvSpPr txBox="1"/>
      </xdr:nvSpPr>
      <xdr:spPr>
        <a:xfrm>
          <a:off x="2733675" y="5915025"/>
          <a:ext cx="197167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Pdc = profondeur de champ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H = hyperfocale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Dmap = distance de mise 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              au point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26</xdr:row>
      <xdr:rowOff>9527</xdr:rowOff>
    </xdr:from>
    <xdr:to>
      <xdr:col>3</xdr:col>
      <xdr:colOff>495300</xdr:colOff>
      <xdr:row>28</xdr:row>
      <xdr:rowOff>114301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304800" y="5314952"/>
              <a:ext cx="1552575" cy="4857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l-GR" sz="1400" i="1">
                  <a:latin typeface="Calibri"/>
                  <a:ea typeface="Cambria Math" panose="02040503050406030204" pitchFamily="18" charset="0"/>
                  <a:cs typeface="Calibri"/>
                </a:rPr>
                <a:t>ω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 2 x  tan</a:t>
              </a:r>
              <a:r>
                <a:rPr lang="fr-BE" sz="1400" i="1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-1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r-BE" sz="1800" i="1">
                          <a:latin typeface="Cambria Math"/>
                        </a:rPr>
                      </m:ctrlPr>
                    </m:fPr>
                    <m:num>
                      <m:r>
                        <a:rPr lang="fr-BE" sz="1800" b="0" i="1">
                          <a:latin typeface="Cambria Math"/>
                        </a:rPr>
                        <m:t>𝐿</m:t>
                      </m:r>
                    </m:num>
                    <m:den>
                      <m:r>
                        <a:rPr lang="fr-BE" sz="1800" b="0" i="1">
                          <a:latin typeface="Cambria Math"/>
                        </a:rPr>
                        <m:t>2</m:t>
                      </m:r>
                      <m:r>
                        <a:rPr lang="fr-BE" sz="1800" b="0" i="1">
                          <a:latin typeface="Cambria Math"/>
                        </a:rPr>
                        <m:t>𝑓</m:t>
                      </m:r>
                    </m:den>
                  </m:f>
                </m:oMath>
              </a14:m>
              <a:endParaRPr lang="fr-BE" sz="1800"/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304800" y="5314952"/>
              <a:ext cx="1552575" cy="48577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l-GR" sz="1400" i="1">
                  <a:latin typeface="Calibri"/>
                  <a:ea typeface="Cambria Math" panose="02040503050406030204" pitchFamily="18" charset="0"/>
                  <a:cs typeface="Calibri"/>
                </a:rPr>
                <a:t>ω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 2 x  tan</a:t>
              </a:r>
              <a:r>
                <a:rPr lang="fr-BE" sz="1400" i="1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-1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BE" sz="1800" b="0" i="0">
                  <a:latin typeface="Cambria Math"/>
                </a:rPr>
                <a:t>𝐿/2𝑓</a:t>
              </a:r>
              <a:endParaRPr lang="fr-BE" sz="1800"/>
            </a:p>
          </xdr:txBody>
        </xdr:sp>
      </mc:Fallback>
    </mc:AlternateContent>
    <xdr:clientData/>
  </xdr:twoCellAnchor>
  <xdr:twoCellAnchor>
    <xdr:from>
      <xdr:col>3</xdr:col>
      <xdr:colOff>552450</xdr:colOff>
      <xdr:row>25</xdr:row>
      <xdr:rowOff>171452</xdr:rowOff>
    </xdr:from>
    <xdr:to>
      <xdr:col>5</xdr:col>
      <xdr:colOff>352425</xdr:colOff>
      <xdr:row>29</xdr:row>
      <xdr:rowOff>66676</xdr:rowOff>
    </xdr:to>
    <xdr:sp macro="" textlink="">
      <xdr:nvSpPr>
        <xdr:cNvPr id="5" name="ZoneTexte 4"/>
        <xdr:cNvSpPr txBox="1"/>
      </xdr:nvSpPr>
      <xdr:spPr>
        <a:xfrm>
          <a:off x="1914525" y="5286377"/>
          <a:ext cx="19716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f = focale</a:t>
          </a:r>
          <a:br>
            <a:rPr lang="fr-BE" sz="1100">
              <a:latin typeface="Sans"/>
            </a:rPr>
          </a:br>
          <a:r>
            <a:rPr lang="el-GR" sz="1100">
              <a:latin typeface="Calibri"/>
              <a:cs typeface="Calibri"/>
            </a:rPr>
            <a:t>ω</a:t>
          </a:r>
          <a:r>
            <a:rPr lang="fr-BE" sz="1100">
              <a:latin typeface="Sans"/>
            </a:rPr>
            <a:t> = angle de champ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L = dimension du capteur</a:t>
          </a:r>
        </a:p>
      </xdr:txBody>
    </xdr:sp>
    <xdr:clientData/>
  </xdr:twoCellAnchor>
  <xdr:twoCellAnchor>
    <xdr:from>
      <xdr:col>3</xdr:col>
      <xdr:colOff>885825</xdr:colOff>
      <xdr:row>29</xdr:row>
      <xdr:rowOff>114300</xdr:rowOff>
    </xdr:from>
    <xdr:to>
      <xdr:col>5</xdr:col>
      <xdr:colOff>685800</xdr:colOff>
      <xdr:row>33</xdr:row>
      <xdr:rowOff>161925</xdr:rowOff>
    </xdr:to>
    <xdr:sp macro="" textlink="">
      <xdr:nvSpPr>
        <xdr:cNvPr id="6" name="ZoneTexte 5"/>
        <xdr:cNvSpPr txBox="1"/>
      </xdr:nvSpPr>
      <xdr:spPr>
        <a:xfrm>
          <a:off x="2247900" y="5991225"/>
          <a:ext cx="197167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>
              <a:latin typeface="Sans"/>
            </a:rPr>
            <a:t>D = champ de l'image</a:t>
          </a:r>
          <a:br>
            <a:rPr lang="fr-BE" sz="1100">
              <a:latin typeface="Sans"/>
            </a:rPr>
          </a:br>
          <a:r>
            <a:rPr lang="el-GR" sz="1100">
              <a:latin typeface="Calibri"/>
              <a:cs typeface="Calibri"/>
            </a:rPr>
            <a:t>ω</a:t>
          </a:r>
          <a:r>
            <a:rPr lang="fr-BE" sz="1100">
              <a:latin typeface="Sans"/>
            </a:rPr>
            <a:t> = angle de champ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Dmap = distance de mise </a:t>
          </a:r>
          <a:br>
            <a:rPr lang="fr-BE" sz="1100">
              <a:latin typeface="Sans"/>
            </a:rPr>
          </a:br>
          <a:r>
            <a:rPr lang="fr-BE" sz="1100">
              <a:latin typeface="Sans"/>
            </a:rPr>
            <a:t>              au point</a:t>
          </a:r>
        </a:p>
      </xdr:txBody>
    </xdr:sp>
    <xdr:clientData/>
  </xdr:twoCellAnchor>
  <xdr:twoCellAnchor>
    <xdr:from>
      <xdr:col>2</xdr:col>
      <xdr:colOff>19050</xdr:colOff>
      <xdr:row>29</xdr:row>
      <xdr:rowOff>171450</xdr:rowOff>
    </xdr:from>
    <xdr:to>
      <xdr:col>3</xdr:col>
      <xdr:colOff>895350</xdr:colOff>
      <xdr:row>32</xdr:row>
      <xdr:rowOff>47625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/>
            <xdr:cNvSpPr txBox="1"/>
          </xdr:nvSpPr>
          <xdr:spPr>
            <a:xfrm>
              <a:off x="295275" y="6048375"/>
              <a:ext cx="1962150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fr-BE" sz="1400" b="0" i="1">
                      <a:latin typeface="Cambria Math"/>
                      <a:ea typeface="Cambria Math" panose="02040503050406030204" pitchFamily="18" charset="0"/>
                    </a:rPr>
                    <m:t>D</m:t>
                  </m:r>
                </m:oMath>
              </a14:m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2 x (Dmap x tan </a:t>
              </a:r>
              <a14:m>
                <m:oMath xmlns:m="http://schemas.openxmlformats.org/officeDocument/2006/math">
                  <m:f>
                    <m:fPr>
                      <m:ctrlPr>
                        <a:rPr lang="fr-BE" sz="1400" i="1">
                          <a:latin typeface="Cambria Math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1400" i="1">
                          <a:latin typeface="Cambria Math"/>
                          <a:ea typeface="Cambria Math" panose="02040503050406030204" pitchFamily="18" charset="0"/>
                        </a:rPr>
                        <m:t>ω</m:t>
                      </m:r>
                    </m:num>
                    <m:den>
                      <m:r>
                        <a:rPr lang="fr-BE" sz="1400" b="0" i="1">
                          <a:latin typeface="Cambria Math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</m:oMath>
              </a14:m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</a:p>
          </xdr:txBody>
        </xdr:sp>
      </mc:Choice>
      <mc:Fallback xmlns="">
        <xdr:sp macro="" textlink="">
          <xdr:nvSpPr>
            <xdr:cNvPr id="7" name="ZoneTexte 6"/>
            <xdr:cNvSpPr txBox="1"/>
          </xdr:nvSpPr>
          <xdr:spPr>
            <a:xfrm>
              <a:off x="295275" y="6048375"/>
              <a:ext cx="1962150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BE" sz="1400" b="0" i="0">
                  <a:latin typeface="Cambria Math"/>
                  <a:ea typeface="Cambria Math" panose="02040503050406030204" pitchFamily="18" charset="0"/>
                </a:rPr>
                <a:t>"D"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 = 2 x (Dmap x tan </a:t>
              </a:r>
              <a:r>
                <a:rPr lang="el-GR" sz="1400" i="0">
                  <a:latin typeface="Cambria Math"/>
                  <a:ea typeface="Cambria Math" panose="02040503050406030204" pitchFamily="18" charset="0"/>
                </a:rPr>
                <a:t>ω</a:t>
              </a:r>
              <a:r>
                <a:rPr lang="fr-BE" sz="1400" i="0">
                  <a:latin typeface="Cambria Math"/>
                  <a:ea typeface="Cambria Math" panose="02040503050406030204" pitchFamily="18" charset="0"/>
                </a:rPr>
                <a:t>/</a:t>
              </a:r>
              <a:r>
                <a:rPr lang="fr-BE" sz="1400" b="0" i="0">
                  <a:latin typeface="Cambria Math"/>
                  <a:ea typeface="Cambria Math" panose="02040503050406030204" pitchFamily="18" charset="0"/>
                </a:rPr>
                <a:t>2</a:t>
              </a:r>
              <a:r>
                <a:rPr lang="fr-BE" sz="1400" i="1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37"/>
  <sheetViews>
    <sheetView showGridLines="0" zoomScaleNormal="100" workbookViewId="0">
      <selection activeCell="M22" sqref="M22"/>
    </sheetView>
  </sheetViews>
  <sheetFormatPr baseColWidth="10" defaultRowHeight="15"/>
  <cols>
    <col min="1" max="1" width="3" style="75" customWidth="1"/>
    <col min="2" max="2" width="1.140625" style="75" customWidth="1"/>
    <col min="3" max="6" width="16.28515625" style="75" customWidth="1"/>
    <col min="7" max="7" width="1.28515625" style="75" customWidth="1"/>
    <col min="8" max="8" width="3" style="75" customWidth="1"/>
    <col min="9" max="9" width="5.5703125" style="75" customWidth="1"/>
    <col min="10" max="16384" width="11.42578125" style="75"/>
  </cols>
  <sheetData>
    <row r="1" spans="1:14" ht="15" customHeight="1">
      <c r="A1" s="87"/>
      <c r="B1" s="87"/>
      <c r="C1" s="87"/>
      <c r="D1" s="87"/>
      <c r="E1" s="87"/>
      <c r="F1" s="87"/>
      <c r="G1" s="87"/>
      <c r="H1" s="87"/>
    </row>
    <row r="2" spans="1:14">
      <c r="A2" s="87"/>
      <c r="B2" s="41"/>
      <c r="C2" s="42"/>
      <c r="D2" s="42"/>
      <c r="E2" s="42"/>
      <c r="F2" s="42"/>
      <c r="G2" s="43"/>
      <c r="H2" s="87"/>
    </row>
    <row r="3" spans="1:14" ht="18">
      <c r="A3" s="87"/>
      <c r="B3" s="44"/>
      <c r="C3" s="199" t="s">
        <v>20</v>
      </c>
      <c r="D3" s="200"/>
      <c r="E3" s="200"/>
      <c r="F3" s="201"/>
      <c r="G3" s="45"/>
      <c r="H3" s="87"/>
    </row>
    <row r="4" spans="1:14" ht="15.75" thickBot="1">
      <c r="A4" s="87"/>
      <c r="B4" s="44"/>
      <c r="C4" s="46"/>
      <c r="D4" s="46"/>
      <c r="E4" s="46"/>
      <c r="F4" s="46"/>
      <c r="G4" s="45"/>
      <c r="H4" s="87"/>
    </row>
    <row r="5" spans="1:14" ht="16.5" thickBot="1">
      <c r="A5" s="87"/>
      <c r="B5" s="44"/>
      <c r="C5" s="46"/>
      <c r="D5" s="47" t="s">
        <v>0</v>
      </c>
      <c r="E5" s="77" t="s">
        <v>15</v>
      </c>
      <c r="F5" s="48" t="s">
        <v>21</v>
      </c>
      <c r="G5" s="45"/>
      <c r="H5" s="87"/>
      <c r="I5" s="195">
        <v>2.8</v>
      </c>
    </row>
    <row r="6" spans="1:14" ht="16.5" thickBot="1">
      <c r="A6" s="87"/>
      <c r="B6" s="44"/>
      <c r="C6" s="46"/>
      <c r="D6" s="202" t="s">
        <v>2</v>
      </c>
      <c r="E6" s="203"/>
      <c r="F6" s="46"/>
      <c r="G6" s="45"/>
      <c r="H6" s="87"/>
      <c r="I6" s="191">
        <v>3.2</v>
      </c>
    </row>
    <row r="7" spans="1:14" ht="15.75">
      <c r="A7" s="87"/>
      <c r="B7" s="44"/>
      <c r="C7" s="46"/>
      <c r="D7" s="49" t="s">
        <v>3</v>
      </c>
      <c r="E7" s="50">
        <f>VLOOKUP($E$5,$C$21:$F$25,2,FALSE)</f>
        <v>23.7</v>
      </c>
      <c r="F7" s="46"/>
      <c r="G7" s="45"/>
      <c r="H7" s="87"/>
      <c r="I7" s="191">
        <v>3.5</v>
      </c>
    </row>
    <row r="8" spans="1:14" ht="15.75">
      <c r="A8" s="87"/>
      <c r="B8" s="44"/>
      <c r="C8" s="46"/>
      <c r="D8" s="51" t="s">
        <v>4</v>
      </c>
      <c r="E8" s="50">
        <f>VLOOKUP($E$5,$C$21:$F$25,3,FALSE)</f>
        <v>15.7</v>
      </c>
      <c r="F8" s="46"/>
      <c r="G8" s="45"/>
      <c r="H8" s="87"/>
      <c r="I8" s="195">
        <v>4</v>
      </c>
      <c r="L8" s="78"/>
    </row>
    <row r="9" spans="1:14" ht="16.5" thickBot="1">
      <c r="A9" s="87"/>
      <c r="B9" s="44"/>
      <c r="C9" s="46"/>
      <c r="D9" s="52" t="s">
        <v>5</v>
      </c>
      <c r="E9" s="53">
        <f>VLOOKUP($E$5,$C$21:$F$25,4,FALSE)</f>
        <v>1.9E-2</v>
      </c>
      <c r="F9" s="46"/>
      <c r="G9" s="45"/>
      <c r="H9" s="87"/>
      <c r="I9" s="191">
        <v>4.5</v>
      </c>
    </row>
    <row r="10" spans="1:14" ht="16.5" thickBot="1">
      <c r="A10" s="87"/>
      <c r="B10" s="44"/>
      <c r="C10" s="46"/>
      <c r="D10" s="210" t="s">
        <v>38</v>
      </c>
      <c r="E10" s="211"/>
      <c r="F10" s="46"/>
      <c r="G10" s="45"/>
      <c r="H10" s="87"/>
      <c r="I10" s="191">
        <v>5</v>
      </c>
    </row>
    <row r="11" spans="1:14" ht="15.75">
      <c r="A11" s="87"/>
      <c r="B11" s="44"/>
      <c r="C11" s="46"/>
      <c r="D11" s="54" t="s">
        <v>6</v>
      </c>
      <c r="E11" s="79">
        <v>300</v>
      </c>
      <c r="F11" s="55" t="s">
        <v>21</v>
      </c>
      <c r="G11" s="45"/>
      <c r="H11" s="87"/>
      <c r="I11" s="195">
        <v>5.6</v>
      </c>
    </row>
    <row r="12" spans="1:14" ht="15" customHeight="1">
      <c r="A12" s="87"/>
      <c r="B12" s="44"/>
      <c r="C12" s="46"/>
      <c r="D12" s="56" t="s">
        <v>7</v>
      </c>
      <c r="E12" s="80">
        <v>8</v>
      </c>
      <c r="F12" s="48" t="s">
        <v>21</v>
      </c>
      <c r="G12" s="45"/>
      <c r="H12" s="87"/>
      <c r="I12" s="191">
        <v>6.3</v>
      </c>
    </row>
    <row r="13" spans="1:14" ht="15" customHeight="1" thickBot="1">
      <c r="A13" s="87"/>
      <c r="B13" s="44"/>
      <c r="C13" s="46"/>
      <c r="D13" s="57" t="s">
        <v>17</v>
      </c>
      <c r="E13" s="81">
        <v>7.5</v>
      </c>
      <c r="F13" s="55" t="s">
        <v>21</v>
      </c>
      <c r="G13" s="45"/>
      <c r="H13" s="88"/>
      <c r="I13" s="192">
        <v>7.1</v>
      </c>
    </row>
    <row r="14" spans="1:14" ht="16.5" thickBot="1">
      <c r="A14" s="87"/>
      <c r="B14" s="44"/>
      <c r="C14" s="46"/>
      <c r="D14" s="58"/>
      <c r="E14" s="59">
        <f>ROUND((($E$11^2)/($E$12*$E$9)/1000),2)</f>
        <v>592.11</v>
      </c>
      <c r="F14" s="46"/>
      <c r="G14" s="45"/>
      <c r="H14" s="88"/>
      <c r="I14" s="195">
        <v>8</v>
      </c>
    </row>
    <row r="15" spans="1:14" ht="16.5" thickBot="1">
      <c r="A15" s="87"/>
      <c r="B15" s="44"/>
      <c r="C15" s="206" t="s">
        <v>9</v>
      </c>
      <c r="D15" s="207"/>
      <c r="E15" s="60">
        <f>(($E$11^2)/($E$12*$E$9)/1000)</f>
        <v>592.10526315789468</v>
      </c>
      <c r="F15" s="61" t="s">
        <v>10</v>
      </c>
      <c r="G15" s="45"/>
      <c r="H15" s="46"/>
      <c r="I15" s="191">
        <v>9</v>
      </c>
      <c r="J15" s="76"/>
      <c r="N15" s="82"/>
    </row>
    <row r="16" spans="1:14" ht="15.75">
      <c r="A16" s="87"/>
      <c r="B16" s="44"/>
      <c r="C16" s="197" t="s">
        <v>19</v>
      </c>
      <c r="D16" s="198"/>
      <c r="E16" s="62">
        <f>($E$15*$E$13)/($E$15+$E$13)</f>
        <v>7.4061882817643188</v>
      </c>
      <c r="F16" s="63" t="s">
        <v>10</v>
      </c>
      <c r="G16" s="45"/>
      <c r="H16" s="87"/>
      <c r="I16" s="191">
        <v>10</v>
      </c>
    </row>
    <row r="17" spans="1:9" ht="15.75">
      <c r="A17" s="87"/>
      <c r="B17" s="44"/>
      <c r="C17" s="208" t="s">
        <v>18</v>
      </c>
      <c r="D17" s="209"/>
      <c r="E17" s="64">
        <f>IF(OR(($E$14-$E$13)=0,($E$14-$E$13)&lt;0),"A l'infini",($E$15*$E$13)/($E$15-$E$13))</f>
        <v>7.5962187711006077</v>
      </c>
      <c r="F17" s="61" t="s">
        <v>10</v>
      </c>
      <c r="G17" s="45"/>
      <c r="H17" s="87"/>
      <c r="I17" s="196">
        <v>11</v>
      </c>
    </row>
    <row r="18" spans="1:9" ht="16.5" thickBot="1">
      <c r="A18" s="87"/>
      <c r="B18" s="44"/>
      <c r="C18" s="204" t="s">
        <v>8</v>
      </c>
      <c r="D18" s="205"/>
      <c r="E18" s="163">
        <f>IF(OR(($E$14-$E$13)=0,($E$14-$E$13)&lt;0),"Infinie",($E$17-$E$16))</f>
        <v>0.19003048933628897</v>
      </c>
      <c r="F18" s="65" t="s">
        <v>10</v>
      </c>
      <c r="G18" s="45"/>
      <c r="H18" s="87"/>
      <c r="I18" s="191">
        <v>12</v>
      </c>
    </row>
    <row r="19" spans="1:9" ht="15.75" thickBot="1">
      <c r="A19" s="87"/>
      <c r="B19" s="44"/>
      <c r="C19" s="66"/>
      <c r="D19" s="66"/>
      <c r="E19" s="46"/>
      <c r="F19" s="46"/>
      <c r="G19" s="45"/>
      <c r="H19" s="87"/>
      <c r="I19" s="191">
        <v>14</v>
      </c>
    </row>
    <row r="20" spans="1:9" ht="16.5" customHeight="1" thickBot="1">
      <c r="A20" s="87"/>
      <c r="B20" s="44"/>
      <c r="C20" s="67" t="s">
        <v>0</v>
      </c>
      <c r="D20" s="68" t="s">
        <v>11</v>
      </c>
      <c r="E20" s="68" t="s">
        <v>12</v>
      </c>
      <c r="F20" s="68" t="s">
        <v>13</v>
      </c>
      <c r="G20" s="45"/>
      <c r="H20" s="87"/>
      <c r="I20" s="195">
        <v>16</v>
      </c>
    </row>
    <row r="21" spans="1:9" ht="16.5" thickBot="1">
      <c r="A21" s="87"/>
      <c r="B21" s="44"/>
      <c r="C21" s="69" t="s">
        <v>14</v>
      </c>
      <c r="D21" s="70">
        <v>36</v>
      </c>
      <c r="E21" s="70">
        <v>24</v>
      </c>
      <c r="F21" s="71">
        <v>0.03</v>
      </c>
      <c r="G21" s="45"/>
      <c r="H21" s="87"/>
      <c r="I21" s="191">
        <v>18</v>
      </c>
    </row>
    <row r="22" spans="1:9" ht="16.5" thickBot="1">
      <c r="A22" s="87"/>
      <c r="B22" s="44"/>
      <c r="C22" s="69" t="s">
        <v>24</v>
      </c>
      <c r="D22" s="70">
        <v>22.3</v>
      </c>
      <c r="E22" s="70">
        <v>14.8</v>
      </c>
      <c r="F22" s="71">
        <v>1.7999999999999999E-2</v>
      </c>
      <c r="G22" s="45"/>
      <c r="H22" s="87"/>
      <c r="I22" s="191">
        <v>20</v>
      </c>
    </row>
    <row r="23" spans="1:9" ht="16.5" thickBot="1">
      <c r="A23" s="87"/>
      <c r="B23" s="44"/>
      <c r="C23" s="69" t="s">
        <v>1</v>
      </c>
      <c r="D23" s="70">
        <v>22.4</v>
      </c>
      <c r="E23" s="70">
        <v>15</v>
      </c>
      <c r="F23" s="71">
        <v>1.7999999999999999E-2</v>
      </c>
      <c r="G23" s="45"/>
      <c r="H23" s="87"/>
      <c r="I23" s="195">
        <v>22</v>
      </c>
    </row>
    <row r="24" spans="1:9" ht="16.5" thickBot="1">
      <c r="A24" s="87"/>
      <c r="B24" s="44"/>
      <c r="C24" s="69" t="s">
        <v>15</v>
      </c>
      <c r="D24" s="70">
        <v>23.7</v>
      </c>
      <c r="E24" s="70">
        <v>15.7</v>
      </c>
      <c r="F24" s="71">
        <v>1.9E-2</v>
      </c>
      <c r="G24" s="45"/>
      <c r="H24" s="87"/>
      <c r="I24" s="191">
        <v>25</v>
      </c>
    </row>
    <row r="25" spans="1:9" ht="16.5" thickBot="1">
      <c r="A25" s="87"/>
      <c r="B25" s="44"/>
      <c r="C25" s="69" t="s">
        <v>16</v>
      </c>
      <c r="D25" s="70">
        <v>28.1</v>
      </c>
      <c r="E25" s="70">
        <v>18.7</v>
      </c>
      <c r="F25" s="71">
        <v>2.3E-2</v>
      </c>
      <c r="G25" s="45"/>
      <c r="H25" s="87"/>
      <c r="I25" s="191">
        <v>29</v>
      </c>
    </row>
    <row r="26" spans="1:9">
      <c r="A26" s="87"/>
      <c r="B26" s="44"/>
      <c r="C26" s="46"/>
      <c r="D26" s="46"/>
      <c r="E26" s="46"/>
      <c r="F26" s="46"/>
      <c r="G26" s="45"/>
      <c r="H26" s="87"/>
      <c r="I26" s="195">
        <v>32</v>
      </c>
    </row>
    <row r="27" spans="1:9">
      <c r="A27" s="87"/>
      <c r="B27" s="44"/>
      <c r="C27" s="46"/>
      <c r="D27" s="46"/>
      <c r="E27" s="46"/>
      <c r="F27" s="46"/>
      <c r="G27" s="45"/>
      <c r="H27" s="87"/>
    </row>
    <row r="28" spans="1:9">
      <c r="A28" s="87"/>
      <c r="B28" s="44"/>
      <c r="C28" s="46"/>
      <c r="D28" s="46"/>
      <c r="E28" s="46"/>
      <c r="F28" s="46"/>
      <c r="G28" s="45"/>
      <c r="H28" s="87"/>
    </row>
    <row r="29" spans="1:9">
      <c r="A29" s="87"/>
      <c r="B29" s="44"/>
      <c r="C29" s="46"/>
      <c r="D29" s="46"/>
      <c r="E29" s="46"/>
      <c r="F29" s="46"/>
      <c r="G29" s="45"/>
      <c r="H29" s="87"/>
    </row>
    <row r="30" spans="1:9">
      <c r="A30" s="87"/>
      <c r="B30" s="44"/>
      <c r="C30" s="46"/>
      <c r="D30" s="46"/>
      <c r="E30" s="46"/>
      <c r="F30" s="46"/>
      <c r="G30" s="45"/>
      <c r="H30" s="87"/>
    </row>
    <row r="31" spans="1:9">
      <c r="A31" s="87"/>
      <c r="B31" s="44"/>
      <c r="C31" s="46"/>
      <c r="D31" s="46"/>
      <c r="E31" s="46"/>
      <c r="F31" s="46"/>
      <c r="G31" s="45"/>
      <c r="H31" s="87"/>
    </row>
    <row r="32" spans="1:9">
      <c r="A32" s="87"/>
      <c r="B32" s="44"/>
      <c r="C32" s="46"/>
      <c r="D32" s="46"/>
      <c r="E32" s="46"/>
      <c r="F32" s="46"/>
      <c r="G32" s="45"/>
      <c r="H32" s="87"/>
    </row>
    <row r="33" spans="1:8" ht="15" customHeight="1">
      <c r="A33" s="87"/>
      <c r="B33" s="44"/>
      <c r="C33" s="46"/>
      <c r="D33" s="46"/>
      <c r="E33" s="46"/>
      <c r="F33" s="46"/>
      <c r="G33" s="45"/>
      <c r="H33" s="87"/>
    </row>
    <row r="34" spans="1:8">
      <c r="A34" s="87"/>
      <c r="B34" s="72"/>
      <c r="C34" s="73"/>
      <c r="D34" s="73"/>
      <c r="E34" s="73"/>
      <c r="F34" s="73"/>
      <c r="G34" s="74"/>
      <c r="H34" s="87"/>
    </row>
    <row r="35" spans="1:8" ht="15" customHeight="1">
      <c r="A35" s="87"/>
      <c r="B35" s="87"/>
      <c r="C35" s="89"/>
      <c r="D35" s="90"/>
      <c r="E35" s="87"/>
      <c r="F35" s="87"/>
      <c r="G35" s="87"/>
      <c r="H35" s="87"/>
    </row>
    <row r="36" spans="1:8" ht="16.5" customHeight="1">
      <c r="D36" s="84"/>
      <c r="E36" s="82"/>
    </row>
    <row r="37" spans="1:8" ht="16.5" customHeight="1">
      <c r="C37" s="85"/>
      <c r="D37" s="86"/>
    </row>
  </sheetData>
  <sheetProtection sheet="1" objects="1" scenarios="1"/>
  <mergeCells count="7">
    <mergeCell ref="C16:D16"/>
    <mergeCell ref="C3:F3"/>
    <mergeCell ref="D6:E6"/>
    <mergeCell ref="C18:D18"/>
    <mergeCell ref="C15:D15"/>
    <mergeCell ref="C17:D17"/>
    <mergeCell ref="D10:E10"/>
  </mergeCells>
  <dataValidations count="1">
    <dataValidation type="list" allowBlank="1" showInputMessage="1" showErrorMessage="1" sqref="E5">
      <formula1>$C$21:$C$25</formula1>
    </dataValidation>
  </dataValidations>
  <pageMargins left="0.7" right="0.7" top="0.75" bottom="0.75" header="0.3" footer="0.3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workbookViewId="0">
      <selection activeCell="P30" sqref="P30"/>
    </sheetView>
  </sheetViews>
  <sheetFormatPr baseColWidth="10" defaultRowHeight="15"/>
  <cols>
    <col min="1" max="1" width="1.5703125" customWidth="1"/>
    <col min="2" max="2" width="3.42578125" customWidth="1"/>
    <col min="3" max="3" width="5.28515625" customWidth="1"/>
    <col min="4" max="14" width="6.85546875" customWidth="1"/>
    <col min="15" max="16" width="1.5703125" customWidth="1"/>
    <col min="17" max="17" width="3.42578125" customWidth="1"/>
    <col min="18" max="18" width="5.28515625" customWidth="1"/>
    <col min="19" max="29" width="6.85546875" customWidth="1"/>
    <col min="30" max="31" width="1.5703125" customWidth="1"/>
    <col min="32" max="32" width="3.42578125" customWidth="1"/>
    <col min="33" max="33" width="5.28515625" customWidth="1"/>
    <col min="34" max="44" width="6.85546875" customWidth="1"/>
    <col min="45" max="45" width="1.5703125" customWidth="1"/>
  </cols>
  <sheetData>
    <row r="1" spans="1:45" ht="6" customHeight="1" thickBot="1"/>
    <row r="2" spans="1:45">
      <c r="D2" s="237" t="s">
        <v>45</v>
      </c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150"/>
      <c r="S2" s="243" t="s">
        <v>45</v>
      </c>
      <c r="T2" s="244"/>
      <c r="U2" s="244"/>
      <c r="V2" s="244"/>
      <c r="W2" s="244"/>
      <c r="X2" s="244"/>
      <c r="Y2" s="244"/>
      <c r="Z2" s="244"/>
      <c r="AA2" s="244"/>
      <c r="AB2" s="244"/>
      <c r="AC2" s="245"/>
      <c r="AD2" s="150"/>
      <c r="AH2" s="221" t="s">
        <v>45</v>
      </c>
      <c r="AI2" s="222"/>
      <c r="AJ2" s="222"/>
      <c r="AK2" s="222"/>
      <c r="AL2" s="222"/>
      <c r="AM2" s="222"/>
      <c r="AN2" s="222"/>
      <c r="AO2" s="222"/>
      <c r="AP2" s="222"/>
      <c r="AQ2" s="222"/>
      <c r="AR2" s="223"/>
    </row>
    <row r="3" spans="1:45" ht="15.75" thickBot="1">
      <c r="D3" s="240" t="s">
        <v>37</v>
      </c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50"/>
      <c r="S3" s="246" t="s">
        <v>39</v>
      </c>
      <c r="T3" s="247"/>
      <c r="U3" s="247"/>
      <c r="V3" s="247"/>
      <c r="W3" s="247"/>
      <c r="X3" s="247"/>
      <c r="Y3" s="247"/>
      <c r="Z3" s="247"/>
      <c r="AA3" s="247"/>
      <c r="AB3" s="247"/>
      <c r="AC3" s="248"/>
      <c r="AD3" s="150"/>
      <c r="AH3" s="224" t="s">
        <v>40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6"/>
    </row>
    <row r="4" spans="1:45">
      <c r="D4" s="2" t="s">
        <v>42</v>
      </c>
      <c r="E4" s="156">
        <v>0.03</v>
      </c>
      <c r="F4" t="s">
        <v>43</v>
      </c>
      <c r="S4" s="2" t="s">
        <v>42</v>
      </c>
      <c r="T4" s="156">
        <v>1.7999999999999999E-2</v>
      </c>
      <c r="U4" t="s">
        <v>43</v>
      </c>
      <c r="AH4" s="2" t="s">
        <v>42</v>
      </c>
      <c r="AI4" s="156">
        <v>1.9E-2</v>
      </c>
      <c r="AJ4" t="s">
        <v>43</v>
      </c>
    </row>
    <row r="5" spans="1:45">
      <c r="D5" s="2" t="s">
        <v>41</v>
      </c>
      <c r="E5" s="3">
        <v>4</v>
      </c>
      <c r="F5" t="s">
        <v>44</v>
      </c>
      <c r="S5" s="2" t="s">
        <v>41</v>
      </c>
      <c r="T5" s="3">
        <v>5</v>
      </c>
      <c r="U5" t="s">
        <v>44</v>
      </c>
      <c r="AH5" s="2" t="s">
        <v>41</v>
      </c>
      <c r="AI5" s="3">
        <v>8</v>
      </c>
      <c r="AJ5" t="s">
        <v>44</v>
      </c>
    </row>
    <row r="6" spans="1:45" ht="6" customHeight="1" thickBot="1"/>
    <row r="7" spans="1:45" ht="15.75" thickBot="1">
      <c r="B7" s="1"/>
      <c r="C7" s="10"/>
      <c r="D7" s="228" t="s">
        <v>31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155"/>
      <c r="P7" s="1"/>
      <c r="Q7" s="1"/>
      <c r="R7" s="10"/>
      <c r="S7" s="249" t="s">
        <v>31</v>
      </c>
      <c r="T7" s="250"/>
      <c r="U7" s="250"/>
      <c r="V7" s="250"/>
      <c r="W7" s="250"/>
      <c r="X7" s="250"/>
      <c r="Y7" s="250"/>
      <c r="Z7" s="250"/>
      <c r="AA7" s="250"/>
      <c r="AB7" s="250"/>
      <c r="AC7" s="251"/>
      <c r="AD7" s="150"/>
      <c r="AE7" s="1"/>
      <c r="AF7" s="1"/>
      <c r="AG7" s="10"/>
      <c r="AH7" s="221" t="s">
        <v>31</v>
      </c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5"/>
    </row>
    <row r="8" spans="1:45" ht="15.75" thickBot="1">
      <c r="A8" s="1"/>
      <c r="B8" s="1"/>
      <c r="C8" s="9"/>
      <c r="D8" s="105">
        <v>5</v>
      </c>
      <c r="E8" s="106">
        <v>5.5</v>
      </c>
      <c r="F8" s="106">
        <v>6</v>
      </c>
      <c r="G8" s="106">
        <v>6.5</v>
      </c>
      <c r="H8" s="106">
        <v>7</v>
      </c>
      <c r="I8" s="106">
        <v>7.5</v>
      </c>
      <c r="J8" s="106">
        <v>8</v>
      </c>
      <c r="K8" s="106">
        <v>8.5</v>
      </c>
      <c r="L8" s="107">
        <v>9</v>
      </c>
      <c r="M8" s="106">
        <v>9.5</v>
      </c>
      <c r="N8" s="108">
        <v>10</v>
      </c>
      <c r="O8" s="151"/>
      <c r="Q8" s="1"/>
      <c r="R8" s="9"/>
      <c r="S8" s="121">
        <v>5</v>
      </c>
      <c r="T8" s="122">
        <v>5.5</v>
      </c>
      <c r="U8" s="122">
        <v>6</v>
      </c>
      <c r="V8" s="122">
        <v>6.5</v>
      </c>
      <c r="W8" s="122">
        <v>7</v>
      </c>
      <c r="X8" s="122">
        <v>7.5</v>
      </c>
      <c r="Y8" s="122">
        <v>8</v>
      </c>
      <c r="Z8" s="122">
        <v>8.5</v>
      </c>
      <c r="AA8" s="123">
        <v>9</v>
      </c>
      <c r="AB8" s="122">
        <v>9.5</v>
      </c>
      <c r="AC8" s="124">
        <v>10</v>
      </c>
      <c r="AD8" s="152"/>
      <c r="AF8" s="1"/>
      <c r="AG8" s="9"/>
      <c r="AH8" s="133">
        <v>5</v>
      </c>
      <c r="AI8" s="134">
        <v>5.5</v>
      </c>
      <c r="AJ8" s="134">
        <v>6</v>
      </c>
      <c r="AK8" s="134">
        <v>6.5</v>
      </c>
      <c r="AL8" s="134">
        <v>7</v>
      </c>
      <c r="AM8" s="134">
        <v>7.5</v>
      </c>
      <c r="AN8" s="134">
        <v>8</v>
      </c>
      <c r="AO8" s="134">
        <v>8.5</v>
      </c>
      <c r="AP8" s="135">
        <v>9</v>
      </c>
      <c r="AQ8" s="134">
        <v>9.5</v>
      </c>
      <c r="AR8" s="136">
        <v>10</v>
      </c>
    </row>
    <row r="9" spans="1:45" ht="15" customHeight="1">
      <c r="B9" s="233" t="s">
        <v>30</v>
      </c>
      <c r="C9" s="109">
        <v>100</v>
      </c>
      <c r="D9" s="162">
        <f>((((($C9^2)/($E$5*$E$4))*D$8)/((($C9^2)/($E$5*$E$4))-D$8))-(((($C9^2)/($E$5*$E$4))*D$8)/((($C9^2)/($E$5*$E$4))+D$8)))*100000</f>
        <v>60.000000216042793</v>
      </c>
      <c r="E9" s="164">
        <f t="shared" ref="E9:N16" si="0">((((($C9^2)/($E$5*$E$4))*E$8)/((($C9^2)/($E$5*$E$4))-E$8))-(((($C9^2)/($E$5*$E$4))*E$8)/((($C9^2)/($E$5*$E$4))+E$8)))*100000</f>
        <v>72.600000316214164</v>
      </c>
      <c r="F9" s="164">
        <f t="shared" si="0"/>
        <v>86.400000447905967</v>
      </c>
      <c r="G9" s="164">
        <f t="shared" si="0"/>
        <v>101.40000061689136</v>
      </c>
      <c r="H9" s="164">
        <f t="shared" si="0"/>
        <v>117.60000082983169</v>
      </c>
      <c r="I9" s="164">
        <f t="shared" si="0"/>
        <v>135.0000010934771</v>
      </c>
      <c r="J9" s="164">
        <f t="shared" si="0"/>
        <v>153.60000141564356</v>
      </c>
      <c r="K9" s="164">
        <f t="shared" si="0"/>
        <v>173.40000180414705</v>
      </c>
      <c r="L9" s="164">
        <f t="shared" si="0"/>
        <v>194.40000226751408</v>
      </c>
      <c r="M9" s="164">
        <f t="shared" si="0"/>
        <v>216.60000281507052</v>
      </c>
      <c r="N9" s="177">
        <f t="shared" si="0"/>
        <v>240.0000034558758</v>
      </c>
      <c r="O9" s="149"/>
      <c r="Q9" s="252" t="s">
        <v>30</v>
      </c>
      <c r="R9" s="125">
        <v>100</v>
      </c>
      <c r="S9" s="168">
        <f>((((($R9^2)/($T$5*$T$4))*S$8)/((($R9^2)/($T$5*$T$4))-S$8))-(((($R9^2)/($T$5*$T$4))*S$8)/((($R9^2)/($T$5*$T$4))+S$8)))*100000</f>
        <v>45.000000091111048</v>
      </c>
      <c r="T9" s="183">
        <f t="shared" ref="T9:AC16" si="1">((((($R9^2)/($T$5*$T$4))*T$8)/((($R9^2)/($T$5*$T$4))-T$8))-(((($R9^2)/($T$5*$T$4))*T$8)/((($R9^2)/($T$5*$T$4))+T$8)))*100000</f>
        <v>54.450000133421383</v>
      </c>
      <c r="U9" s="183">
        <f t="shared" si="1"/>
        <v>64.800000188913742</v>
      </c>
      <c r="V9" s="183">
        <f t="shared" si="1"/>
        <v>76.050000260252659</v>
      </c>
      <c r="W9" s="183">
        <f t="shared" si="1"/>
        <v>88.200000350013852</v>
      </c>
      <c r="X9" s="183">
        <f t="shared" si="1"/>
        <v>101.25000046139476</v>
      </c>
      <c r="Y9" s="183">
        <f t="shared" si="1"/>
        <v>115.20000059714874</v>
      </c>
      <c r="Z9" s="183">
        <f t="shared" si="1"/>
        <v>130.05000076109496</v>
      </c>
      <c r="AA9" s="183">
        <f t="shared" si="1"/>
        <v>145.80000095669732</v>
      </c>
      <c r="AB9" s="183">
        <f t="shared" si="1"/>
        <v>162.45000118750852</v>
      </c>
      <c r="AC9" s="185">
        <f t="shared" si="1"/>
        <v>180.00000145796946</v>
      </c>
      <c r="AD9" s="149"/>
      <c r="AF9" s="218" t="s">
        <v>30</v>
      </c>
      <c r="AG9" s="137">
        <v>100</v>
      </c>
      <c r="AH9" s="162">
        <f>((((($AG9^2)/($AI$5*$AI$4))*AH$8)/((($AG9^2)/($AI$5*$AI$4))-AH$8))-(((($AG9^2)/($AI$5*$AI$4))*AH$8)/((($AG9^2)/($AI$5*$AI$4))+AH$8)))*100000</f>
        <v>76.000000438902759</v>
      </c>
      <c r="AI9" s="182">
        <f t="shared" ref="AI9:AR16" si="2">((((($AG9^2)/($AI$5*$AI$4))*AI$8)/((($AG9^2)/($AI$5*$AI$4))-AI$8))-(((($AG9^2)/($AI$5*$AI$4))*AI$8)/((($AG9^2)/($AI$5*$AI$4))+AI$8)))*100000</f>
        <v>91.960000642732354</v>
      </c>
      <c r="AJ9" s="182">
        <f t="shared" si="2"/>
        <v>109.44000091033246</v>
      </c>
      <c r="AK9" s="182">
        <f t="shared" si="2"/>
        <v>128.4400012537823</v>
      </c>
      <c r="AL9" s="182">
        <f t="shared" si="2"/>
        <v>148.96000168640455</v>
      </c>
      <c r="AM9" s="182">
        <f t="shared" si="2"/>
        <v>171.00000222232126</v>
      </c>
      <c r="AN9" s="182">
        <f t="shared" si="2"/>
        <v>194.5600028768979</v>
      </c>
      <c r="AO9" s="182">
        <f t="shared" si="2"/>
        <v>219.64000366629932</v>
      </c>
      <c r="AP9" s="182">
        <f t="shared" si="2"/>
        <v>246.24000460811146</v>
      </c>
      <c r="AQ9" s="182">
        <f t="shared" si="2"/>
        <v>274.36000572080843</v>
      </c>
      <c r="AR9" s="177">
        <f t="shared" si="2"/>
        <v>304.00000702357488</v>
      </c>
    </row>
    <row r="10" spans="1:45">
      <c r="B10" s="234"/>
      <c r="C10" s="110">
        <v>150</v>
      </c>
      <c r="D10" s="172">
        <f t="shared" ref="D10:D16" si="3">((((($C10^2)/($E$5*$E$4))*D$8)/((($C10^2)/($E$5*$E$4))-D$8))-(((($C10^2)/($E$5*$E$4))*D$8)/((($C10^2)/($E$5*$E$4))+D$8)))*100000</f>
        <v>26.66666668558193</v>
      </c>
      <c r="E10" s="173">
        <f t="shared" si="0"/>
        <v>32.26666669444711</v>
      </c>
      <c r="F10" s="173">
        <f t="shared" si="0"/>
        <v>38.40000003929589</v>
      </c>
      <c r="G10" s="173">
        <f t="shared" si="0"/>
        <v>45.066666720838811</v>
      </c>
      <c r="H10" s="173">
        <f t="shared" si="0"/>
        <v>52.266666739519962</v>
      </c>
      <c r="I10" s="173">
        <f t="shared" si="0"/>
        <v>60.00000009596107</v>
      </c>
      <c r="J10" s="173">
        <f t="shared" si="0"/>
        <v>68.266666790961494</v>
      </c>
      <c r="K10" s="173">
        <f t="shared" si="0"/>
        <v>77.066666824876506</v>
      </c>
      <c r="L10" s="173">
        <f t="shared" si="0"/>
        <v>86.400000199127192</v>
      </c>
      <c r="M10" s="173">
        <f t="shared" si="0"/>
        <v>96.26666691371355</v>
      </c>
      <c r="N10" s="178">
        <f t="shared" si="0"/>
        <v>106.66666697005667</v>
      </c>
      <c r="O10" s="149"/>
      <c r="Q10" s="253"/>
      <c r="R10" s="132">
        <v>150</v>
      </c>
      <c r="S10" s="170">
        <f t="shared" ref="S10:S16" si="4">((((($R10^2)/($T$5*$T$4))*S$8)/((($R10^2)/($T$5*$T$4))-S$8))-(((($R10^2)/($T$5*$T$4))*S$8)/((($R10^2)/($T$5*$T$4))+S$8)))*100000</f>
        <v>20.000000007946994</v>
      </c>
      <c r="T10" s="169">
        <f t="shared" si="1"/>
        <v>24.200000011642686</v>
      </c>
      <c r="U10" s="169">
        <f t="shared" si="1"/>
        <v>28.800000016637739</v>
      </c>
      <c r="V10" s="169">
        <f t="shared" si="1"/>
        <v>33.800000022843335</v>
      </c>
      <c r="W10" s="169">
        <f t="shared" si="1"/>
        <v>39.200000030703563</v>
      </c>
      <c r="X10" s="169">
        <f t="shared" si="1"/>
        <v>45.000000040484878</v>
      </c>
      <c r="Y10" s="169">
        <f t="shared" si="1"/>
        <v>51.200000052364913</v>
      </c>
      <c r="Z10" s="169">
        <f t="shared" si="1"/>
        <v>57.800000066876578</v>
      </c>
      <c r="AA10" s="169">
        <f t="shared" si="1"/>
        <v>64.800000084019871</v>
      </c>
      <c r="AB10" s="169">
        <f t="shared" si="1"/>
        <v>72.200000104238882</v>
      </c>
      <c r="AC10" s="179">
        <f t="shared" si="1"/>
        <v>80.000000128066517</v>
      </c>
      <c r="AD10" s="149"/>
      <c r="AF10" s="219"/>
      <c r="AG10" s="138">
        <v>150</v>
      </c>
      <c r="AH10" s="171">
        <f t="shared" ref="AH10:AH16" si="5">((((($AG10^2)/($AI$5*$AI$4))*AH$8)/((($AG10^2)/($AI$5*$AI$4))-AH$8))-(((($AG10^2)/($AI$5*$AI$4))*AH$8)/((($AG10^2)/($AI$5*$AI$4))+AH$8)))*100000</f>
        <v>33.777777816279553</v>
      </c>
      <c r="AI10" s="169">
        <f t="shared" si="2"/>
        <v>40.871111167550822</v>
      </c>
      <c r="AJ10" s="169">
        <f t="shared" si="2"/>
        <v>48.640000079913648</v>
      </c>
      <c r="AK10" s="169">
        <f t="shared" si="2"/>
        <v>57.084444554522662</v>
      </c>
      <c r="AL10" s="169">
        <f t="shared" si="2"/>
        <v>66.204444592443679</v>
      </c>
      <c r="AM10" s="169">
        <f t="shared" si="2"/>
        <v>76.000000195097783</v>
      </c>
      <c r="AN10" s="169">
        <f t="shared" si="2"/>
        <v>86.471111363639608</v>
      </c>
      <c r="AO10" s="169">
        <f t="shared" si="2"/>
        <v>97.617778099667873</v>
      </c>
      <c r="AP10" s="169">
        <f t="shared" si="2"/>
        <v>109.44000040460367</v>
      </c>
      <c r="AQ10" s="169">
        <f t="shared" si="2"/>
        <v>121.93777827995689</v>
      </c>
      <c r="AR10" s="179">
        <f t="shared" si="2"/>
        <v>135.11111172768153</v>
      </c>
    </row>
    <row r="11" spans="1:45">
      <c r="B11" s="235"/>
      <c r="C11" s="167">
        <v>200</v>
      </c>
      <c r="D11" s="171">
        <f t="shared" si="3"/>
        <v>15.000000003340119</v>
      </c>
      <c r="E11" s="170">
        <f t="shared" si="0"/>
        <v>18.150000004979461</v>
      </c>
      <c r="F11" s="170">
        <f t="shared" si="0"/>
        <v>21.600000007016007</v>
      </c>
      <c r="G11" s="170">
        <f t="shared" si="0"/>
        <v>25.350000009627394</v>
      </c>
      <c r="H11" s="170">
        <f t="shared" si="0"/>
        <v>29.400000012902439</v>
      </c>
      <c r="I11" s="170">
        <f t="shared" si="0"/>
        <v>33.750000017107595</v>
      </c>
      <c r="J11" s="170">
        <f t="shared" si="0"/>
        <v>38.400000022242864</v>
      </c>
      <c r="K11" s="170">
        <f t="shared" si="0"/>
        <v>43.350000028219426</v>
      </c>
      <c r="L11" s="170">
        <f t="shared" si="0"/>
        <v>48.600000035392554</v>
      </c>
      <c r="M11" s="170">
        <f t="shared" si="0"/>
        <v>54.150000043939883</v>
      </c>
      <c r="N11" s="179">
        <f t="shared" si="0"/>
        <v>60.000000053861413</v>
      </c>
      <c r="O11" s="149"/>
      <c r="P11" s="10"/>
      <c r="Q11" s="254"/>
      <c r="R11" s="127">
        <v>200</v>
      </c>
      <c r="S11" s="170">
        <f t="shared" si="4"/>
        <v>11.250000001439275</v>
      </c>
      <c r="T11" s="169">
        <f t="shared" si="1"/>
        <v>13.612500002047057</v>
      </c>
      <c r="U11" s="169">
        <f t="shared" si="1"/>
        <v>16.200000002974946</v>
      </c>
      <c r="V11" s="169">
        <f t="shared" si="1"/>
        <v>19.012500004045307</v>
      </c>
      <c r="W11" s="169">
        <f t="shared" si="1"/>
        <v>22.050000005524595</v>
      </c>
      <c r="X11" s="169">
        <f t="shared" si="1"/>
        <v>25.312500007235172</v>
      </c>
      <c r="Y11" s="169">
        <f t="shared" si="1"/>
        <v>28.800000009265858</v>
      </c>
      <c r="Z11" s="169">
        <f t="shared" si="1"/>
        <v>32.512500011883105</v>
      </c>
      <c r="AA11" s="169">
        <f t="shared" si="1"/>
        <v>36.450000014909278</v>
      </c>
      <c r="AB11" s="169">
        <f t="shared" si="1"/>
        <v>40.612500018610831</v>
      </c>
      <c r="AC11" s="179">
        <f t="shared" si="1"/>
        <v>45.000000022810127</v>
      </c>
      <c r="AD11" s="149"/>
      <c r="AE11" s="1"/>
      <c r="AF11" s="227"/>
      <c r="AG11" s="139">
        <v>200</v>
      </c>
      <c r="AH11" s="170">
        <f t="shared" si="5"/>
        <v>19.00000000683022</v>
      </c>
      <c r="AI11" s="169">
        <f t="shared" si="2"/>
        <v>22.990000010025824</v>
      </c>
      <c r="AJ11" s="169">
        <f t="shared" si="2"/>
        <v>27.360000014198249</v>
      </c>
      <c r="AK11" s="169">
        <f t="shared" si="2"/>
        <v>32.110000019613949</v>
      </c>
      <c r="AL11" s="169">
        <f t="shared" si="2"/>
        <v>37.240000026361741</v>
      </c>
      <c r="AM11" s="169">
        <f t="shared" si="2"/>
        <v>42.75000003470808</v>
      </c>
      <c r="AN11" s="169">
        <f t="shared" si="2"/>
        <v>48.640000044919418</v>
      </c>
      <c r="AO11" s="169">
        <f t="shared" si="2"/>
        <v>54.910000057262209</v>
      </c>
      <c r="AP11" s="169">
        <f t="shared" si="2"/>
        <v>61.560000071914089</v>
      </c>
      <c r="AQ11" s="169">
        <f t="shared" si="2"/>
        <v>68.590000089407965</v>
      </c>
      <c r="AR11" s="179">
        <f t="shared" si="2"/>
        <v>76.000000109743837</v>
      </c>
    </row>
    <row r="12" spans="1:45">
      <c r="B12" s="234"/>
      <c r="C12" s="110">
        <v>250</v>
      </c>
      <c r="D12" s="172">
        <f t="shared" si="3"/>
        <v>9.6000000008089614</v>
      </c>
      <c r="E12" s="173">
        <f t="shared" si="0"/>
        <v>11.616000001346549</v>
      </c>
      <c r="F12" s="173">
        <f t="shared" si="0"/>
        <v>13.824000001871894</v>
      </c>
      <c r="G12" s="173">
        <f t="shared" si="0"/>
        <v>16.224000002473815</v>
      </c>
      <c r="H12" s="173">
        <f t="shared" si="0"/>
        <v>18.816000003418765</v>
      </c>
      <c r="I12" s="173">
        <f t="shared" si="0"/>
        <v>21.60000000444029</v>
      </c>
      <c r="J12" s="173">
        <f t="shared" si="0"/>
        <v>24.576000005804843</v>
      </c>
      <c r="K12" s="173">
        <f t="shared" si="0"/>
        <v>27.744000007423608</v>
      </c>
      <c r="L12" s="173">
        <f t="shared" si="0"/>
        <v>31.104000009207766</v>
      </c>
      <c r="M12" s="173">
        <f t="shared" si="0"/>
        <v>34.656000011423771</v>
      </c>
      <c r="N12" s="178">
        <f t="shared" si="0"/>
        <v>38.400000014249258</v>
      </c>
      <c r="O12" s="149"/>
      <c r="Q12" s="253"/>
      <c r="R12" s="126">
        <v>250</v>
      </c>
      <c r="S12" s="166">
        <f t="shared" si="4"/>
        <v>7.2000000003846765</v>
      </c>
      <c r="T12" s="184">
        <f t="shared" si="1"/>
        <v>8.7120000006102316</v>
      </c>
      <c r="U12" s="184">
        <f t="shared" si="1"/>
        <v>10.368000000759992</v>
      </c>
      <c r="V12" s="184">
        <f t="shared" si="1"/>
        <v>12.16800000110041</v>
      </c>
      <c r="W12" s="184">
        <f t="shared" si="1"/>
        <v>14.11200000145385</v>
      </c>
      <c r="X12" s="184">
        <f t="shared" si="1"/>
        <v>16.200000001909132</v>
      </c>
      <c r="Y12" s="184">
        <f t="shared" si="1"/>
        <v>18.432000002466253</v>
      </c>
      <c r="Z12" s="184">
        <f t="shared" si="1"/>
        <v>20.808000003214033</v>
      </c>
      <c r="AA12" s="184">
        <f t="shared" si="1"/>
        <v>23.328000003886018</v>
      </c>
      <c r="AB12" s="184">
        <f t="shared" si="1"/>
        <v>25.992000004926297</v>
      </c>
      <c r="AC12" s="180">
        <f t="shared" si="1"/>
        <v>28.800000005979598</v>
      </c>
      <c r="AD12" s="149"/>
      <c r="AF12" s="219"/>
      <c r="AG12" s="190">
        <v>250</v>
      </c>
      <c r="AH12" s="166">
        <f t="shared" si="5"/>
        <v>12.160000001770754</v>
      </c>
      <c r="AI12" s="184">
        <f t="shared" si="2"/>
        <v>14.713600002647098</v>
      </c>
      <c r="AJ12" s="184">
        <f t="shared" si="2"/>
        <v>17.510400003750703</v>
      </c>
      <c r="AK12" s="184">
        <f t="shared" si="2"/>
        <v>20.550400005170388</v>
      </c>
      <c r="AL12" s="184">
        <f t="shared" si="2"/>
        <v>23.833600006906153</v>
      </c>
      <c r="AM12" s="184">
        <f t="shared" si="2"/>
        <v>27.360000009046814</v>
      </c>
      <c r="AN12" s="184">
        <f t="shared" si="2"/>
        <v>31.129600011858827</v>
      </c>
      <c r="AO12" s="184">
        <f t="shared" si="2"/>
        <v>35.142400015075737</v>
      </c>
      <c r="AP12" s="184">
        <f t="shared" si="2"/>
        <v>39.398400018875179</v>
      </c>
      <c r="AQ12" s="184">
        <f t="shared" si="2"/>
        <v>43.897600023434791</v>
      </c>
      <c r="AR12" s="180">
        <f t="shared" si="2"/>
        <v>48.640000028754571</v>
      </c>
    </row>
    <row r="13" spans="1:45">
      <c r="B13" s="235"/>
      <c r="C13" s="167">
        <v>300</v>
      </c>
      <c r="D13" s="171">
        <f t="shared" si="3"/>
        <v>6.666666666887977</v>
      </c>
      <c r="E13" s="170">
        <f t="shared" si="0"/>
        <v>8.0666666670836662</v>
      </c>
      <c r="F13" s="170">
        <f t="shared" si="0"/>
        <v>9.6000000005425079</v>
      </c>
      <c r="G13" s="170">
        <f t="shared" si="0"/>
        <v>11.266666667530956</v>
      </c>
      <c r="H13" s="170">
        <f t="shared" si="0"/>
        <v>13.066666667782556</v>
      </c>
      <c r="I13" s="170">
        <f t="shared" si="0"/>
        <v>15.000000001563762</v>
      </c>
      <c r="J13" s="170">
        <f t="shared" si="0"/>
        <v>17.066666668519304</v>
      </c>
      <c r="K13" s="170">
        <f t="shared" si="0"/>
        <v>19.266666669182086</v>
      </c>
      <c r="L13" s="170">
        <f t="shared" si="0"/>
        <v>21.600000003019204</v>
      </c>
      <c r="M13" s="170">
        <f t="shared" si="0"/>
        <v>24.066666670563563</v>
      </c>
      <c r="N13" s="179">
        <f t="shared" si="0"/>
        <v>26.666666671459893</v>
      </c>
      <c r="O13" s="149"/>
      <c r="P13" s="10"/>
      <c r="Q13" s="254"/>
      <c r="R13" s="127">
        <v>300</v>
      </c>
      <c r="S13" s="170">
        <f t="shared" si="4"/>
        <v>5.0000000000771649</v>
      </c>
      <c r="T13" s="169">
        <f t="shared" si="1"/>
        <v>6.0500000001795229</v>
      </c>
      <c r="U13" s="169">
        <f t="shared" si="1"/>
        <v>7.2000000002070408</v>
      </c>
      <c r="V13" s="169">
        <f t="shared" si="1"/>
        <v>8.4500000003373543</v>
      </c>
      <c r="W13" s="169">
        <f t="shared" si="1"/>
        <v>9.8000000004816457</v>
      </c>
      <c r="X13" s="169">
        <f t="shared" si="1"/>
        <v>11.250000000551097</v>
      </c>
      <c r="Y13" s="169">
        <f t="shared" si="1"/>
        <v>12.80000000090098</v>
      </c>
      <c r="Z13" s="169">
        <f t="shared" si="1"/>
        <v>14.450000000998386</v>
      </c>
      <c r="AA13" s="169">
        <f t="shared" si="1"/>
        <v>16.200000001198589</v>
      </c>
      <c r="AB13" s="169">
        <f t="shared" si="1"/>
        <v>18.050000001679223</v>
      </c>
      <c r="AC13" s="179">
        <f t="shared" si="1"/>
        <v>20.000000002085017</v>
      </c>
      <c r="AD13" s="149"/>
      <c r="AE13" s="1"/>
      <c r="AF13" s="227"/>
      <c r="AG13" s="139">
        <v>300</v>
      </c>
      <c r="AH13" s="172">
        <f t="shared" si="5"/>
        <v>8.4444444450326728</v>
      </c>
      <c r="AI13" s="188">
        <f t="shared" si="2"/>
        <v>10.217777778631643</v>
      </c>
      <c r="AJ13" s="188">
        <f t="shared" si="2"/>
        <v>12.160000001237847</v>
      </c>
      <c r="AK13" s="188">
        <f t="shared" si="2"/>
        <v>14.271111112851287</v>
      </c>
      <c r="AL13" s="188">
        <f t="shared" si="2"/>
        <v>16.551111113471961</v>
      </c>
      <c r="AM13" s="188">
        <f t="shared" si="2"/>
        <v>19.000000003011053</v>
      </c>
      <c r="AN13" s="188">
        <f t="shared" si="2"/>
        <v>21.617777781735015</v>
      </c>
      <c r="AO13" s="188">
        <f t="shared" si="2"/>
        <v>24.404444449466212</v>
      </c>
      <c r="AP13" s="188">
        <f t="shared" si="2"/>
        <v>27.360000006382279</v>
      </c>
      <c r="AQ13" s="188">
        <f t="shared" si="2"/>
        <v>30.484444452305581</v>
      </c>
      <c r="AR13" s="178">
        <f t="shared" si="2"/>
        <v>33.777777787413754</v>
      </c>
    </row>
    <row r="14" spans="1:45">
      <c r="B14" s="234"/>
      <c r="C14" s="111">
        <v>350</v>
      </c>
      <c r="D14" s="165">
        <f t="shared" si="3"/>
        <v>4.8979591838360648</v>
      </c>
      <c r="E14" s="166">
        <f t="shared" si="0"/>
        <v>5.9265306123990058</v>
      </c>
      <c r="F14" s="166">
        <f t="shared" si="0"/>
        <v>7.0530612247488023</v>
      </c>
      <c r="G14" s="166">
        <f t="shared" si="0"/>
        <v>8.2775510207078185</v>
      </c>
      <c r="H14" s="166">
        <f t="shared" si="0"/>
        <v>9.6000000004536901</v>
      </c>
      <c r="I14" s="166">
        <f t="shared" si="0"/>
        <v>11.020408163897599</v>
      </c>
      <c r="J14" s="166">
        <f t="shared" si="0"/>
        <v>12.538775510950728</v>
      </c>
      <c r="K14" s="166">
        <f t="shared" si="0"/>
        <v>14.155102041790713</v>
      </c>
      <c r="L14" s="166">
        <f t="shared" si="0"/>
        <v>15.869387756417552</v>
      </c>
      <c r="M14" s="166">
        <f t="shared" si="0"/>
        <v>17.681632654564794</v>
      </c>
      <c r="N14" s="180">
        <f t="shared" si="0"/>
        <v>19.591836736410073</v>
      </c>
      <c r="O14" s="149"/>
      <c r="Q14" s="253"/>
      <c r="R14" s="127">
        <v>350</v>
      </c>
      <c r="S14" s="166">
        <f t="shared" si="4"/>
        <v>3.6734693877882307</v>
      </c>
      <c r="T14" s="184">
        <f t="shared" si="1"/>
        <v>4.4448979592992544</v>
      </c>
      <c r="U14" s="184">
        <f t="shared" si="1"/>
        <v>5.2897959184505794</v>
      </c>
      <c r="V14" s="184">
        <f t="shared" si="1"/>
        <v>6.2081632654198415</v>
      </c>
      <c r="W14" s="184">
        <f t="shared" si="1"/>
        <v>7.2000000002070408</v>
      </c>
      <c r="X14" s="184">
        <f t="shared" si="1"/>
        <v>8.2653061227233593</v>
      </c>
      <c r="Y14" s="184">
        <f t="shared" si="1"/>
        <v>9.4040816329687971</v>
      </c>
      <c r="Z14" s="184">
        <f t="shared" si="1"/>
        <v>10.61632653112099</v>
      </c>
      <c r="AA14" s="184">
        <f t="shared" si="1"/>
        <v>11.902040816735848</v>
      </c>
      <c r="AB14" s="184">
        <f t="shared" si="1"/>
        <v>13.261224490435097</v>
      </c>
      <c r="AC14" s="180">
        <f t="shared" si="1"/>
        <v>14.693877551863466</v>
      </c>
      <c r="AD14" s="149"/>
      <c r="AF14" s="219"/>
      <c r="AG14" s="189">
        <v>350</v>
      </c>
      <c r="AH14" s="171">
        <f t="shared" si="5"/>
        <v>6.2040816328767789</v>
      </c>
      <c r="AI14" s="169">
        <f t="shared" si="2"/>
        <v>7.5069387758475159</v>
      </c>
      <c r="AJ14" s="169">
        <f t="shared" si="2"/>
        <v>8.9338775514313795</v>
      </c>
      <c r="AK14" s="169">
        <f t="shared" si="2"/>
        <v>10.484897959806005</v>
      </c>
      <c r="AL14" s="169">
        <f t="shared" si="2"/>
        <v>12.160000000971394</v>
      </c>
      <c r="AM14" s="169">
        <f t="shared" si="2"/>
        <v>13.959183674661091</v>
      </c>
      <c r="AN14" s="169">
        <f t="shared" si="2"/>
        <v>15.882448981230368</v>
      </c>
      <c r="AO14" s="169">
        <f t="shared" si="2"/>
        <v>17.929795920323954</v>
      </c>
      <c r="AP14" s="169">
        <f t="shared" si="2"/>
        <v>20.101224492208303</v>
      </c>
      <c r="AQ14" s="169">
        <f t="shared" si="2"/>
        <v>22.396734696883414</v>
      </c>
      <c r="AR14" s="179">
        <f t="shared" si="2"/>
        <v>24.816326534349287</v>
      </c>
    </row>
    <row r="15" spans="1:45">
      <c r="B15" s="234"/>
      <c r="C15" s="111">
        <v>400</v>
      </c>
      <c r="D15" s="165">
        <f t="shared" si="3"/>
        <v>3.7500000000356692</v>
      </c>
      <c r="E15" s="166">
        <f t="shared" si="0"/>
        <v>4.5375000000902332</v>
      </c>
      <c r="F15" s="166">
        <f t="shared" si="0"/>
        <v>5.4000000001330761</v>
      </c>
      <c r="G15" s="166">
        <f t="shared" si="0"/>
        <v>6.3375000001641979</v>
      </c>
      <c r="H15" s="166">
        <f t="shared" si="0"/>
        <v>7.3500000002724164</v>
      </c>
      <c r="I15" s="166">
        <f t="shared" si="0"/>
        <v>8.4375000002800959</v>
      </c>
      <c r="J15" s="166">
        <f t="shared" si="0"/>
        <v>9.6000000003648722</v>
      </c>
      <c r="K15" s="166">
        <f t="shared" si="0"/>
        <v>10.83750000034911</v>
      </c>
      <c r="L15" s="166">
        <f t="shared" si="0"/>
        <v>12.150000000588079</v>
      </c>
      <c r="M15" s="166">
        <f t="shared" si="0"/>
        <v>13.537500000637692</v>
      </c>
      <c r="N15" s="180">
        <f t="shared" si="0"/>
        <v>15.00000000085322</v>
      </c>
      <c r="O15" s="149"/>
      <c r="Q15" s="253"/>
      <c r="R15" s="127">
        <v>400</v>
      </c>
      <c r="S15" s="170">
        <f t="shared" si="4"/>
        <v>2.8125000000045475</v>
      </c>
      <c r="T15" s="169">
        <f t="shared" si="1"/>
        <v>3.403125000023266</v>
      </c>
      <c r="U15" s="169">
        <f t="shared" si="1"/>
        <v>4.0500000000776026</v>
      </c>
      <c r="V15" s="169">
        <f t="shared" si="1"/>
        <v>4.7531250000787395</v>
      </c>
      <c r="W15" s="169">
        <f t="shared" si="1"/>
        <v>5.5125000001154945</v>
      </c>
      <c r="X15" s="169">
        <f t="shared" si="1"/>
        <v>6.3281250001878675</v>
      </c>
      <c r="Y15" s="169">
        <f t="shared" si="1"/>
        <v>7.2000000000294051</v>
      </c>
      <c r="Z15" s="169">
        <f t="shared" si="1"/>
        <v>8.1281250002618322</v>
      </c>
      <c r="AA15" s="169">
        <f t="shared" si="1"/>
        <v>9.1125000002634238</v>
      </c>
      <c r="AB15" s="169">
        <f t="shared" si="1"/>
        <v>10.153125000300633</v>
      </c>
      <c r="AC15" s="179">
        <f t="shared" si="1"/>
        <v>11.250000000373461</v>
      </c>
      <c r="AD15" s="149"/>
      <c r="AE15" s="1"/>
      <c r="AF15" s="219"/>
      <c r="AG15" s="139">
        <v>400</v>
      </c>
      <c r="AH15" s="171">
        <f t="shared" si="5"/>
        <v>4.7500000000866294</v>
      </c>
      <c r="AI15" s="169">
        <f t="shared" si="2"/>
        <v>5.7475000001083743</v>
      </c>
      <c r="AJ15" s="169">
        <f t="shared" si="2"/>
        <v>6.8400000001744843</v>
      </c>
      <c r="AK15" s="169">
        <f t="shared" si="2"/>
        <v>8.0275000002849595</v>
      </c>
      <c r="AL15" s="169">
        <f t="shared" si="2"/>
        <v>9.3100000004397998</v>
      </c>
      <c r="AM15" s="169">
        <f t="shared" si="2"/>
        <v>10.687500000550187</v>
      </c>
      <c r="AN15" s="169">
        <f t="shared" si="2"/>
        <v>12.16000000070494</v>
      </c>
      <c r="AO15" s="169">
        <f t="shared" si="2"/>
        <v>13.727500000904058</v>
      </c>
      <c r="AP15" s="169">
        <f t="shared" si="2"/>
        <v>15.390000001147541</v>
      </c>
      <c r="AQ15" s="169">
        <f t="shared" si="2"/>
        <v>17.14750000143539</v>
      </c>
      <c r="AR15" s="179">
        <f t="shared" si="2"/>
        <v>19.000000001767603</v>
      </c>
    </row>
    <row r="16" spans="1:45" ht="15.75" thickBot="1">
      <c r="B16" s="236"/>
      <c r="C16" s="112">
        <v>500</v>
      </c>
      <c r="D16" s="174">
        <f t="shared" si="3"/>
        <v>2.3999999999801958</v>
      </c>
      <c r="E16" s="175">
        <f t="shared" si="0"/>
        <v>2.9040000000257749</v>
      </c>
      <c r="F16" s="176">
        <f t="shared" si="0"/>
        <v>3.4560000000460889</v>
      </c>
      <c r="G16" s="176">
        <f t="shared" si="0"/>
        <v>4.0560000000411378</v>
      </c>
      <c r="H16" s="176">
        <f t="shared" si="0"/>
        <v>4.7040000000997395</v>
      </c>
      <c r="I16" s="176">
        <f t="shared" si="0"/>
        <v>5.4000000000442583</v>
      </c>
      <c r="J16" s="176">
        <f t="shared" si="0"/>
        <v>6.1440000001411477</v>
      </c>
      <c r="K16" s="176">
        <f t="shared" si="0"/>
        <v>6.9360000001239541</v>
      </c>
      <c r="L16" s="176">
        <f t="shared" si="0"/>
        <v>7.7760000001703133</v>
      </c>
      <c r="M16" s="176">
        <f t="shared" si="0"/>
        <v>8.6640000001025896</v>
      </c>
      <c r="N16" s="181">
        <f t="shared" si="0"/>
        <v>9.6000000002760544</v>
      </c>
      <c r="O16" s="149"/>
      <c r="Q16" s="255"/>
      <c r="R16" s="128">
        <v>500</v>
      </c>
      <c r="S16" s="186">
        <f t="shared" si="4"/>
        <v>1.7999999999851468</v>
      </c>
      <c r="T16" s="175">
        <f t="shared" si="1"/>
        <v>2.1779999999971267</v>
      </c>
      <c r="U16" s="175">
        <f t="shared" si="1"/>
        <v>2.5920000000567711</v>
      </c>
      <c r="V16" s="175">
        <f t="shared" si="1"/>
        <v>3.0419999999864444</v>
      </c>
      <c r="W16" s="175">
        <f t="shared" si="1"/>
        <v>3.5280000000526002</v>
      </c>
      <c r="X16" s="175">
        <f t="shared" si="1"/>
        <v>4.0500000000776026</v>
      </c>
      <c r="Y16" s="175">
        <f t="shared" si="1"/>
        <v>4.6080000001502697</v>
      </c>
      <c r="Z16" s="175">
        <f t="shared" si="1"/>
        <v>5.2020000000041478</v>
      </c>
      <c r="AA16" s="175">
        <f t="shared" si="1"/>
        <v>5.8320000000833261</v>
      </c>
      <c r="AB16" s="175">
        <f t="shared" si="1"/>
        <v>6.4980000001213511</v>
      </c>
      <c r="AC16" s="187">
        <f t="shared" si="1"/>
        <v>7.2000000001182229</v>
      </c>
      <c r="AD16" s="153"/>
      <c r="AE16" s="1"/>
      <c r="AF16" s="220"/>
      <c r="AG16" s="140">
        <v>500</v>
      </c>
      <c r="AH16" s="186">
        <f t="shared" si="5"/>
        <v>3.0400000000874172</v>
      </c>
      <c r="AI16" s="175">
        <f t="shared" si="2"/>
        <v>3.6783999999734363</v>
      </c>
      <c r="AJ16" s="175">
        <f t="shared" si="2"/>
        <v>4.3776000000939064</v>
      </c>
      <c r="AK16" s="175">
        <f t="shared" si="2"/>
        <v>5.1376000000935562</v>
      </c>
      <c r="AL16" s="175">
        <f t="shared" si="2"/>
        <v>5.9584000001500215</v>
      </c>
      <c r="AM16" s="175">
        <f t="shared" si="2"/>
        <v>6.8400000001744843</v>
      </c>
      <c r="AN16" s="175">
        <f t="shared" si="2"/>
        <v>7.7824000000781268</v>
      </c>
      <c r="AO16" s="175">
        <f t="shared" si="2"/>
        <v>8.7856000002162205</v>
      </c>
      <c r="AP16" s="175">
        <f t="shared" si="2"/>
        <v>9.8496000003223116</v>
      </c>
      <c r="AQ16" s="175">
        <f t="shared" si="2"/>
        <v>10.974400000307583</v>
      </c>
      <c r="AR16" s="181">
        <f t="shared" si="2"/>
        <v>12.160000000349669</v>
      </c>
    </row>
    <row r="18" spans="1:44" ht="15" customHeight="1">
      <c r="A18" s="159"/>
      <c r="B18" s="150"/>
      <c r="C18" s="150"/>
      <c r="D18" s="194">
        <v>2.8</v>
      </c>
      <c r="E18" s="193">
        <v>3.2</v>
      </c>
      <c r="F18" s="193">
        <v>3.5</v>
      </c>
      <c r="G18" s="194">
        <v>4</v>
      </c>
      <c r="H18" s="193">
        <v>4.5</v>
      </c>
      <c r="I18" s="193">
        <v>5</v>
      </c>
      <c r="J18" s="194">
        <v>5.6</v>
      </c>
      <c r="K18" s="193">
        <v>6.3</v>
      </c>
      <c r="L18" s="193">
        <v>7.1</v>
      </c>
      <c r="M18" s="194">
        <v>8</v>
      </c>
      <c r="N18" s="193">
        <v>9</v>
      </c>
      <c r="O18" s="150"/>
      <c r="P18" s="159"/>
      <c r="Q18" s="150"/>
      <c r="R18" s="150"/>
      <c r="S18" s="194">
        <v>2.8</v>
      </c>
      <c r="T18" s="193">
        <v>3.2</v>
      </c>
      <c r="U18" s="193">
        <v>3.5</v>
      </c>
      <c r="V18" s="194">
        <v>4</v>
      </c>
      <c r="W18" s="193">
        <v>4.5</v>
      </c>
      <c r="X18" s="193">
        <v>5</v>
      </c>
      <c r="Y18" s="194">
        <v>5.6</v>
      </c>
      <c r="Z18" s="193">
        <v>6.3</v>
      </c>
      <c r="AA18" s="193">
        <v>7.1</v>
      </c>
      <c r="AB18" s="194">
        <v>8</v>
      </c>
      <c r="AC18" s="193">
        <v>9</v>
      </c>
      <c r="AD18" s="150"/>
      <c r="AE18" s="159"/>
      <c r="AF18" s="150"/>
      <c r="AG18" s="150"/>
      <c r="AH18" s="194">
        <v>2.8</v>
      </c>
      <c r="AI18" s="193">
        <v>3.2</v>
      </c>
      <c r="AJ18" s="193">
        <v>3.5</v>
      </c>
      <c r="AK18" s="194">
        <v>4</v>
      </c>
      <c r="AL18" s="193">
        <v>4.5</v>
      </c>
      <c r="AM18" s="193">
        <v>5</v>
      </c>
      <c r="AN18" s="194">
        <v>5.6</v>
      </c>
      <c r="AO18" s="193">
        <v>6.3</v>
      </c>
      <c r="AP18" s="193">
        <v>7.1</v>
      </c>
      <c r="AQ18" s="194">
        <v>8</v>
      </c>
      <c r="AR18" s="193">
        <v>9</v>
      </c>
    </row>
    <row r="19" spans="1:44">
      <c r="A19" s="159"/>
      <c r="B19" s="159"/>
      <c r="C19" s="159"/>
      <c r="D19" s="193">
        <v>10</v>
      </c>
      <c r="E19" s="194">
        <v>11</v>
      </c>
      <c r="F19" s="193">
        <v>12</v>
      </c>
      <c r="G19" s="193">
        <v>14</v>
      </c>
      <c r="H19" s="194">
        <v>16</v>
      </c>
      <c r="I19" s="193">
        <v>18</v>
      </c>
      <c r="J19" s="193">
        <v>20</v>
      </c>
      <c r="K19" s="194">
        <v>22</v>
      </c>
      <c r="L19" s="193">
        <v>25</v>
      </c>
      <c r="M19" s="193">
        <v>29</v>
      </c>
      <c r="N19" s="194">
        <v>32</v>
      </c>
      <c r="O19" s="150"/>
      <c r="P19" s="159"/>
      <c r="Q19" s="159"/>
      <c r="R19" s="159"/>
      <c r="S19" s="193">
        <v>10</v>
      </c>
      <c r="T19" s="194">
        <v>11</v>
      </c>
      <c r="U19" s="193">
        <v>12</v>
      </c>
      <c r="V19" s="193">
        <v>14</v>
      </c>
      <c r="W19" s="194">
        <v>16</v>
      </c>
      <c r="X19" s="193">
        <v>18</v>
      </c>
      <c r="Y19" s="193">
        <v>20</v>
      </c>
      <c r="Z19" s="194">
        <v>22</v>
      </c>
      <c r="AA19" s="193">
        <v>25</v>
      </c>
      <c r="AB19" s="193">
        <v>29</v>
      </c>
      <c r="AC19" s="194">
        <v>32</v>
      </c>
      <c r="AD19" s="150"/>
      <c r="AE19" s="159"/>
      <c r="AF19" s="159"/>
      <c r="AG19" s="159"/>
      <c r="AH19" s="193">
        <v>10</v>
      </c>
      <c r="AI19" s="194">
        <v>11</v>
      </c>
      <c r="AJ19" s="193">
        <v>12</v>
      </c>
      <c r="AK19" s="193">
        <v>14</v>
      </c>
      <c r="AL19" s="194">
        <v>16</v>
      </c>
      <c r="AM19" s="193">
        <v>18</v>
      </c>
      <c r="AN19" s="193">
        <v>20</v>
      </c>
      <c r="AO19" s="194">
        <v>22</v>
      </c>
      <c r="AP19" s="193">
        <v>25</v>
      </c>
      <c r="AQ19" s="193">
        <v>29</v>
      </c>
      <c r="AR19" s="194">
        <v>32</v>
      </c>
    </row>
    <row r="20" spans="1:44">
      <c r="A20" s="159"/>
      <c r="B20" s="159"/>
      <c r="C20" s="159"/>
      <c r="D20" s="16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9"/>
      <c r="Q20" s="159"/>
      <c r="R20" s="159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9"/>
      <c r="AF20" s="159"/>
      <c r="AG20" s="159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</row>
    <row r="21" spans="1:44" ht="15" customHeight="1">
      <c r="A21" s="159"/>
      <c r="B21" s="256"/>
      <c r="C21" s="160"/>
      <c r="D21" s="158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9"/>
      <c r="Q21" s="256"/>
      <c r="R21" s="160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  <c r="AF21" s="256"/>
      <c r="AG21" s="160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</row>
    <row r="22" spans="1:44">
      <c r="A22" s="159"/>
      <c r="B22" s="256"/>
      <c r="C22" s="160"/>
      <c r="D22" s="158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9"/>
      <c r="Q22" s="256"/>
      <c r="R22" s="160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256"/>
      <c r="AG22" s="160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</row>
    <row r="23" spans="1:44">
      <c r="A23" s="159"/>
      <c r="B23" s="256"/>
      <c r="C23" s="160"/>
      <c r="D23" s="158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9"/>
      <c r="Q23" s="256"/>
      <c r="R23" s="160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9"/>
      <c r="AF23" s="256"/>
      <c r="AG23" s="160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</row>
    <row r="24" spans="1:44">
      <c r="A24" s="159"/>
      <c r="B24" s="256"/>
      <c r="C24" s="160"/>
      <c r="D24" s="158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9"/>
      <c r="Q24" s="256"/>
      <c r="R24" s="160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9"/>
      <c r="AF24" s="256"/>
      <c r="AG24" s="160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</row>
    <row r="25" spans="1:44" ht="15" customHeight="1">
      <c r="A25" s="159"/>
      <c r="B25" s="256"/>
      <c r="C25" s="160"/>
      <c r="D25" s="158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9"/>
      <c r="Q25" s="256"/>
      <c r="R25" s="160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9"/>
      <c r="AF25" s="256"/>
      <c r="AG25" s="160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</row>
    <row r="26" spans="1:44">
      <c r="A26" s="159"/>
      <c r="B26" s="256"/>
      <c r="C26" s="160"/>
      <c r="D26" s="158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9"/>
      <c r="Q26" s="256"/>
      <c r="R26" s="160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9"/>
      <c r="AF26" s="256"/>
      <c r="AG26" s="160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</row>
    <row r="27" spans="1:44">
      <c r="A27" s="159"/>
      <c r="B27" s="256"/>
      <c r="C27" s="160"/>
      <c r="D27" s="158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9"/>
      <c r="Q27" s="256"/>
      <c r="R27" s="160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9"/>
      <c r="AF27" s="256"/>
      <c r="AG27" s="160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</row>
    <row r="28" spans="1:44">
      <c r="A28" s="159"/>
      <c r="B28" s="256"/>
      <c r="C28" s="160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9"/>
      <c r="Q28" s="256"/>
      <c r="R28" s="160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9"/>
      <c r="AF28" s="256"/>
      <c r="AG28" s="160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</row>
    <row r="29" spans="1:44">
      <c r="B29" s="1"/>
      <c r="C29" s="1"/>
      <c r="R29" s="1"/>
    </row>
  </sheetData>
  <mergeCells count="15">
    <mergeCell ref="D7:N7"/>
    <mergeCell ref="S7:AC7"/>
    <mergeCell ref="AH7:AR7"/>
    <mergeCell ref="D2:N2"/>
    <mergeCell ref="S2:AC2"/>
    <mergeCell ref="AH2:AR2"/>
    <mergeCell ref="D3:N3"/>
    <mergeCell ref="S3:AC3"/>
    <mergeCell ref="AH3:AR3"/>
    <mergeCell ref="B21:B28"/>
    <mergeCell ref="Q21:Q28"/>
    <mergeCell ref="AF21:AF28"/>
    <mergeCell ref="B9:B16"/>
    <mergeCell ref="Q9:Q16"/>
    <mergeCell ref="AF9:AF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J26" sqref="J26"/>
    </sheetView>
  </sheetViews>
  <sheetFormatPr baseColWidth="10" defaultRowHeight="15"/>
  <cols>
    <col min="1" max="1" width="3" style="75" customWidth="1"/>
    <col min="2" max="2" width="1.140625" style="75" customWidth="1"/>
    <col min="3" max="6" width="16.28515625" style="75" customWidth="1"/>
    <col min="7" max="7" width="1.28515625" style="75" customWidth="1"/>
    <col min="8" max="8" width="3" style="75" customWidth="1"/>
    <col min="9" max="9" width="15.5703125" style="75" customWidth="1"/>
    <col min="10" max="16384" width="11.42578125" style="75"/>
  </cols>
  <sheetData>
    <row r="1" spans="1:14" ht="15" customHeight="1">
      <c r="A1" s="87"/>
      <c r="B1" s="87"/>
      <c r="C1" s="87"/>
      <c r="D1" s="87"/>
      <c r="E1" s="87"/>
      <c r="F1" s="87"/>
      <c r="G1" s="87"/>
      <c r="H1" s="87"/>
    </row>
    <row r="2" spans="1:14">
      <c r="A2" s="87"/>
      <c r="B2" s="41"/>
      <c r="C2" s="42"/>
      <c r="D2" s="42"/>
      <c r="E2" s="42"/>
      <c r="F2" s="42"/>
      <c r="G2" s="43"/>
      <c r="H2" s="87"/>
    </row>
    <row r="3" spans="1:14" ht="18">
      <c r="A3" s="87"/>
      <c r="B3" s="44"/>
      <c r="C3" s="199" t="s">
        <v>27</v>
      </c>
      <c r="D3" s="200"/>
      <c r="E3" s="200"/>
      <c r="F3" s="201"/>
      <c r="G3" s="45"/>
      <c r="H3" s="87"/>
    </row>
    <row r="4" spans="1:14" ht="15.75" thickBot="1">
      <c r="A4" s="87"/>
      <c r="B4" s="44"/>
      <c r="C4" s="46"/>
      <c r="D4" s="46"/>
      <c r="E4" s="46"/>
      <c r="F4" s="46"/>
      <c r="G4" s="45"/>
      <c r="H4" s="87"/>
    </row>
    <row r="5" spans="1:14" ht="16.5" thickBot="1">
      <c r="A5" s="87"/>
      <c r="B5" s="44"/>
      <c r="C5" s="46"/>
      <c r="D5" s="47" t="s">
        <v>0</v>
      </c>
      <c r="E5" s="77" t="s">
        <v>1</v>
      </c>
      <c r="F5" s="48" t="s">
        <v>21</v>
      </c>
      <c r="G5" s="45"/>
      <c r="H5" s="87"/>
    </row>
    <row r="6" spans="1:14" ht="16.5" thickBot="1">
      <c r="A6" s="87"/>
      <c r="B6" s="44"/>
      <c r="C6" s="46"/>
      <c r="D6" s="202" t="s">
        <v>2</v>
      </c>
      <c r="E6" s="203"/>
      <c r="F6" s="46"/>
      <c r="G6" s="45"/>
      <c r="H6" s="87"/>
    </row>
    <row r="7" spans="1:14" ht="15.75">
      <c r="A7" s="87"/>
      <c r="B7" s="44"/>
      <c r="C7" s="46"/>
      <c r="D7" s="49" t="s">
        <v>3</v>
      </c>
      <c r="E7" s="50">
        <f>VLOOKUP($E$5,$C$21:$F$25,2,FALSE)</f>
        <v>22.4</v>
      </c>
      <c r="F7" s="46"/>
      <c r="G7" s="45"/>
      <c r="H7" s="87"/>
    </row>
    <row r="8" spans="1:14" ht="15.75">
      <c r="A8" s="87"/>
      <c r="B8" s="44"/>
      <c r="C8" s="46"/>
      <c r="D8" s="51" t="s">
        <v>4</v>
      </c>
      <c r="E8" s="50">
        <f>VLOOKUP($E$5,$C$21:$F$25,3,FALSE)</f>
        <v>15</v>
      </c>
      <c r="F8" s="46"/>
      <c r="G8" s="45"/>
      <c r="H8" s="87"/>
      <c r="L8" s="78"/>
    </row>
    <row r="9" spans="1:14" ht="16.5" thickBot="1">
      <c r="A9" s="87"/>
      <c r="B9" s="44"/>
      <c r="C9" s="46"/>
      <c r="D9" s="52" t="s">
        <v>22</v>
      </c>
      <c r="E9" s="92">
        <f>VLOOKUP($E$5,$C$21:$F$25,4,FALSE)</f>
        <v>26.958486604407156</v>
      </c>
      <c r="F9" s="46"/>
      <c r="G9" s="45"/>
      <c r="H9" s="87"/>
    </row>
    <row r="10" spans="1:14" ht="16.5" thickBot="1">
      <c r="A10" s="87"/>
      <c r="B10" s="44"/>
      <c r="C10" s="46"/>
      <c r="D10" s="210" t="s">
        <v>38</v>
      </c>
      <c r="E10" s="211"/>
      <c r="F10" s="46"/>
      <c r="G10" s="45"/>
      <c r="H10" s="87"/>
    </row>
    <row r="11" spans="1:14" ht="15.75">
      <c r="A11" s="87"/>
      <c r="B11" s="44"/>
      <c r="C11" s="46"/>
      <c r="D11" s="54" t="s">
        <v>6</v>
      </c>
      <c r="E11" s="79">
        <v>400</v>
      </c>
      <c r="F11" s="55" t="s">
        <v>21</v>
      </c>
      <c r="G11" s="45"/>
      <c r="H11" s="87"/>
    </row>
    <row r="12" spans="1:14" ht="15" customHeight="1" thickBot="1">
      <c r="A12" s="87"/>
      <c r="B12" s="44"/>
      <c r="C12" s="46"/>
      <c r="D12" s="57" t="s">
        <v>17</v>
      </c>
      <c r="E12" s="81">
        <v>6</v>
      </c>
      <c r="F12" s="55" t="s">
        <v>21</v>
      </c>
      <c r="G12" s="45"/>
      <c r="H12" s="87"/>
    </row>
    <row r="13" spans="1:14" ht="15" customHeight="1">
      <c r="A13" s="87"/>
      <c r="B13" s="44"/>
      <c r="C13" s="46"/>
      <c r="D13" s="87"/>
      <c r="E13" s="87"/>
      <c r="F13" s="93"/>
      <c r="G13" s="45"/>
      <c r="H13" s="88"/>
      <c r="I13" s="82"/>
    </row>
    <row r="14" spans="1:14" ht="16.5" thickBot="1">
      <c r="A14" s="87"/>
      <c r="B14" s="44"/>
      <c r="C14" s="94"/>
      <c r="D14" s="95"/>
      <c r="E14" s="96"/>
      <c r="F14" s="46"/>
      <c r="G14" s="45"/>
      <c r="H14" s="88"/>
    </row>
    <row r="15" spans="1:14" ht="21.75" thickBot="1">
      <c r="A15" s="87"/>
      <c r="B15" s="44"/>
      <c r="C15" s="212" t="s">
        <v>23</v>
      </c>
      <c r="D15" s="213"/>
      <c r="E15" s="97" t="s">
        <v>25</v>
      </c>
      <c r="F15" s="98" t="s">
        <v>26</v>
      </c>
      <c r="G15" s="45"/>
      <c r="H15" s="46"/>
      <c r="J15" s="76"/>
      <c r="N15" s="82"/>
    </row>
    <row r="16" spans="1:14" ht="15.75">
      <c r="A16" s="87"/>
      <c r="B16" s="44"/>
      <c r="C16" s="197" t="s">
        <v>11</v>
      </c>
      <c r="D16" s="198"/>
      <c r="E16" s="99">
        <f>DEGREES(2*(TANH($E$7/(2*$E$11))))</f>
        <v>3.2077254109696645</v>
      </c>
      <c r="F16" s="100">
        <f>($E$12*(TAN(RADIANS($E16/2))))*2</f>
        <v>0.33599998623530364</v>
      </c>
      <c r="G16" s="45"/>
      <c r="H16" s="87"/>
    </row>
    <row r="17" spans="1:9" ht="15.75">
      <c r="A17" s="87"/>
      <c r="B17" s="44"/>
      <c r="C17" s="208" t="s">
        <v>12</v>
      </c>
      <c r="D17" s="209"/>
      <c r="E17" s="101">
        <f>DEGREES(2*(TANH($E$8/(2*$E$11))))</f>
        <v>2.1483399790496871</v>
      </c>
      <c r="F17" s="102">
        <f>($E$12*(TAN(RADIANS($E17/2))))*2</f>
        <v>0.22499999814627444</v>
      </c>
      <c r="G17" s="45"/>
      <c r="H17" s="87"/>
      <c r="I17" s="83"/>
    </row>
    <row r="18" spans="1:9" ht="16.5" thickBot="1">
      <c r="A18" s="87"/>
      <c r="B18" s="44"/>
      <c r="C18" s="204" t="s">
        <v>22</v>
      </c>
      <c r="D18" s="205"/>
      <c r="E18" s="103">
        <f>DEGREES(2*(TANH($E$9/(2*$E$11))))</f>
        <v>3.8600577595517054</v>
      </c>
      <c r="F18" s="104">
        <f>($E$12*(TAN(RADIANS($E18/2))))*2</f>
        <v>0.40437726431623799</v>
      </c>
      <c r="G18" s="45"/>
      <c r="H18" s="87"/>
    </row>
    <row r="19" spans="1:9" ht="15.75" thickBot="1">
      <c r="A19" s="87"/>
      <c r="B19" s="44"/>
      <c r="C19" s="66"/>
      <c r="D19" s="66"/>
      <c r="E19" s="46"/>
      <c r="F19" s="46"/>
      <c r="G19" s="45"/>
      <c r="H19" s="87"/>
    </row>
    <row r="20" spans="1:9" ht="16.5" customHeight="1" thickBot="1">
      <c r="A20" s="87"/>
      <c r="B20" s="44"/>
      <c r="C20" s="67" t="s">
        <v>0</v>
      </c>
      <c r="D20" s="68" t="s">
        <v>11</v>
      </c>
      <c r="E20" s="68" t="s">
        <v>12</v>
      </c>
      <c r="F20" s="68" t="s">
        <v>22</v>
      </c>
      <c r="G20" s="45"/>
      <c r="H20" s="87"/>
    </row>
    <row r="21" spans="1:9" ht="16.5" thickBot="1">
      <c r="A21" s="87"/>
      <c r="B21" s="44"/>
      <c r="C21" s="69" t="s">
        <v>14</v>
      </c>
      <c r="D21" s="70">
        <v>36</v>
      </c>
      <c r="E21" s="70">
        <v>24</v>
      </c>
      <c r="F21" s="70">
        <f>SQRT((D21^2)+(E21^2))</f>
        <v>43.266615305567875</v>
      </c>
      <c r="G21" s="45"/>
      <c r="H21" s="87"/>
      <c r="I21" s="91"/>
    </row>
    <row r="22" spans="1:9" ht="16.5" thickBot="1">
      <c r="A22" s="87"/>
      <c r="B22" s="44"/>
      <c r="C22" s="69" t="s">
        <v>24</v>
      </c>
      <c r="D22" s="70">
        <v>22.3</v>
      </c>
      <c r="E22" s="70">
        <v>14.8</v>
      </c>
      <c r="F22" s="70">
        <f>SQRT((D22^2)+(E22^2))</f>
        <v>26.764341949691197</v>
      </c>
      <c r="G22" s="45"/>
      <c r="H22" s="87"/>
      <c r="I22" s="91"/>
    </row>
    <row r="23" spans="1:9" ht="16.5" thickBot="1">
      <c r="A23" s="87"/>
      <c r="B23" s="44"/>
      <c r="C23" s="69" t="s">
        <v>1</v>
      </c>
      <c r="D23" s="70">
        <v>22.4</v>
      </c>
      <c r="E23" s="70">
        <v>15</v>
      </c>
      <c r="F23" s="70">
        <f>SQRT((D23^2)+(E23^2))</f>
        <v>26.958486604407156</v>
      </c>
      <c r="G23" s="45"/>
      <c r="H23" s="87"/>
      <c r="I23" s="91"/>
    </row>
    <row r="24" spans="1:9" ht="16.5" thickBot="1">
      <c r="A24" s="87"/>
      <c r="B24" s="44"/>
      <c r="C24" s="69" t="s">
        <v>15</v>
      </c>
      <c r="D24" s="70">
        <v>23.7</v>
      </c>
      <c r="E24" s="70">
        <v>15.7</v>
      </c>
      <c r="F24" s="70">
        <f>SQRT((D24^2)+(E24^2))</f>
        <v>28.428506819739933</v>
      </c>
      <c r="G24" s="45"/>
      <c r="H24" s="87"/>
      <c r="I24" s="91"/>
    </row>
    <row r="25" spans="1:9" ht="16.5" thickBot="1">
      <c r="A25" s="87"/>
      <c r="B25" s="44"/>
      <c r="C25" s="69" t="s">
        <v>16</v>
      </c>
      <c r="D25" s="70">
        <v>28.1</v>
      </c>
      <c r="E25" s="70">
        <v>18.7</v>
      </c>
      <c r="F25" s="70">
        <f>SQRT((D25^2)+(E25^2))</f>
        <v>33.753518335130636</v>
      </c>
      <c r="G25" s="45"/>
      <c r="H25" s="87"/>
      <c r="I25" s="91"/>
    </row>
    <row r="26" spans="1:9">
      <c r="A26" s="87"/>
      <c r="B26" s="44"/>
      <c r="C26" s="46"/>
      <c r="D26" s="46"/>
      <c r="E26" s="46"/>
      <c r="F26" s="46"/>
      <c r="G26" s="45"/>
      <c r="H26" s="87"/>
    </row>
    <row r="27" spans="1:9">
      <c r="A27" s="87"/>
      <c r="B27" s="44"/>
      <c r="C27" s="46"/>
      <c r="D27" s="46"/>
      <c r="E27" s="46"/>
      <c r="F27" s="46"/>
      <c r="G27" s="45"/>
      <c r="H27" s="87"/>
    </row>
    <row r="28" spans="1:9">
      <c r="A28" s="87"/>
      <c r="B28" s="44"/>
      <c r="C28" s="46"/>
      <c r="D28" s="46"/>
      <c r="E28" s="46"/>
      <c r="F28" s="46"/>
      <c r="G28" s="45"/>
      <c r="H28" s="87"/>
    </row>
    <row r="29" spans="1:9">
      <c r="A29" s="87"/>
      <c r="B29" s="44"/>
      <c r="C29" s="46"/>
      <c r="D29" s="46"/>
      <c r="E29" s="46"/>
      <c r="F29" s="46"/>
      <c r="G29" s="45"/>
      <c r="H29" s="87"/>
    </row>
    <row r="30" spans="1:9">
      <c r="A30" s="87"/>
      <c r="B30" s="44"/>
      <c r="C30" s="46"/>
      <c r="D30" s="46"/>
      <c r="E30" s="46"/>
      <c r="F30" s="46"/>
      <c r="G30" s="45"/>
      <c r="H30" s="87"/>
    </row>
    <row r="31" spans="1:9">
      <c r="A31" s="87"/>
      <c r="B31" s="44"/>
      <c r="C31" s="46"/>
      <c r="D31" s="46"/>
      <c r="E31" s="46"/>
      <c r="F31" s="46"/>
      <c r="G31" s="45"/>
      <c r="H31" s="87"/>
    </row>
    <row r="32" spans="1:9">
      <c r="A32" s="87"/>
      <c r="B32" s="44"/>
      <c r="C32" s="46"/>
      <c r="D32" s="46"/>
      <c r="E32" s="46"/>
      <c r="F32" s="46"/>
      <c r="G32" s="45"/>
      <c r="H32" s="87"/>
    </row>
    <row r="33" spans="1:8" ht="15" customHeight="1">
      <c r="A33" s="87"/>
      <c r="B33" s="44"/>
      <c r="C33" s="46"/>
      <c r="D33" s="46"/>
      <c r="E33" s="46"/>
      <c r="F33" s="46"/>
      <c r="G33" s="45"/>
      <c r="H33" s="87"/>
    </row>
    <row r="34" spans="1:8">
      <c r="A34" s="87"/>
      <c r="B34" s="72"/>
      <c r="C34" s="73"/>
      <c r="D34" s="73"/>
      <c r="E34" s="73"/>
      <c r="F34" s="73"/>
      <c r="G34" s="74"/>
      <c r="H34" s="87"/>
    </row>
    <row r="35" spans="1:8" ht="15" customHeight="1">
      <c r="A35" s="87"/>
      <c r="B35" s="87"/>
      <c r="C35" s="89"/>
      <c r="D35" s="90"/>
      <c r="E35" s="87"/>
      <c r="F35" s="87"/>
      <c r="G35" s="87"/>
      <c r="H35" s="87"/>
    </row>
    <row r="36" spans="1:8" ht="16.5" customHeight="1">
      <c r="D36" s="84"/>
      <c r="E36" s="82"/>
    </row>
    <row r="37" spans="1:8" ht="16.5" customHeight="1">
      <c r="C37" s="85"/>
      <c r="D37" s="86"/>
    </row>
  </sheetData>
  <sheetProtection sheet="1" objects="1" scenarios="1"/>
  <mergeCells count="7">
    <mergeCell ref="C18:D18"/>
    <mergeCell ref="C3:F3"/>
    <mergeCell ref="D6:E6"/>
    <mergeCell ref="C15:D15"/>
    <mergeCell ref="C16:D16"/>
    <mergeCell ref="C17:D17"/>
    <mergeCell ref="D10:E10"/>
  </mergeCells>
  <dataValidations count="1">
    <dataValidation type="list" allowBlank="1" showInputMessage="1" showErrorMessage="1" sqref="E5">
      <formula1>$C$21:$C$25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tabSelected="1" workbookViewId="0">
      <selection activeCell="I40" sqref="I40"/>
    </sheetView>
  </sheetViews>
  <sheetFormatPr baseColWidth="10" defaultRowHeight="15"/>
  <cols>
    <col min="1" max="1" width="1.5703125" customWidth="1"/>
    <col min="2" max="2" width="3.42578125" customWidth="1"/>
    <col min="3" max="3" width="5.28515625" customWidth="1"/>
    <col min="4" max="14" width="6.85546875" customWidth="1"/>
    <col min="15" max="16" width="1.5703125" customWidth="1"/>
    <col min="17" max="17" width="3.42578125" customWidth="1"/>
    <col min="18" max="18" width="5.28515625" customWidth="1"/>
    <col min="19" max="29" width="6.85546875" customWidth="1"/>
    <col min="30" max="31" width="1.5703125" customWidth="1"/>
    <col min="32" max="32" width="3.42578125" customWidth="1"/>
    <col min="33" max="33" width="5.28515625" customWidth="1"/>
    <col min="34" max="44" width="6.85546875" customWidth="1"/>
    <col min="45" max="45" width="1.5703125" customWidth="1"/>
  </cols>
  <sheetData>
    <row r="1" spans="1:45" ht="6" customHeight="1" thickBot="1"/>
    <row r="2" spans="1:45">
      <c r="D2" s="237" t="s">
        <v>36</v>
      </c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150"/>
      <c r="S2" s="243" t="s">
        <v>36</v>
      </c>
      <c r="T2" s="244"/>
      <c r="U2" s="244"/>
      <c r="V2" s="244"/>
      <c r="W2" s="244"/>
      <c r="X2" s="244"/>
      <c r="Y2" s="244"/>
      <c r="Z2" s="244"/>
      <c r="AA2" s="244"/>
      <c r="AB2" s="244"/>
      <c r="AC2" s="245"/>
      <c r="AD2" s="150"/>
      <c r="AH2" s="221" t="s">
        <v>36</v>
      </c>
      <c r="AI2" s="222"/>
      <c r="AJ2" s="222"/>
      <c r="AK2" s="222"/>
      <c r="AL2" s="222"/>
      <c r="AM2" s="222"/>
      <c r="AN2" s="222"/>
      <c r="AO2" s="222"/>
      <c r="AP2" s="222"/>
      <c r="AQ2" s="222"/>
      <c r="AR2" s="223"/>
    </row>
    <row r="3" spans="1:45" ht="15.75" thickBot="1">
      <c r="D3" s="240" t="s">
        <v>37</v>
      </c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150"/>
      <c r="S3" s="246" t="s">
        <v>39</v>
      </c>
      <c r="T3" s="247"/>
      <c r="U3" s="247"/>
      <c r="V3" s="247"/>
      <c r="W3" s="247"/>
      <c r="X3" s="247"/>
      <c r="Y3" s="247"/>
      <c r="Z3" s="247"/>
      <c r="AA3" s="247"/>
      <c r="AB3" s="247"/>
      <c r="AC3" s="248"/>
      <c r="AD3" s="150"/>
      <c r="AH3" s="224" t="s">
        <v>40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6"/>
    </row>
    <row r="4" spans="1:45">
      <c r="D4" s="2" t="s">
        <v>28</v>
      </c>
      <c r="E4" s="3">
        <v>36</v>
      </c>
      <c r="F4" t="s">
        <v>32</v>
      </c>
      <c r="S4" s="2" t="s">
        <v>28</v>
      </c>
      <c r="T4" s="3">
        <v>22.3</v>
      </c>
      <c r="U4" t="s">
        <v>32</v>
      </c>
      <c r="AH4" s="2" t="s">
        <v>28</v>
      </c>
      <c r="AI4" s="3">
        <v>23.7</v>
      </c>
      <c r="AJ4" t="s">
        <v>32</v>
      </c>
    </row>
    <row r="5" spans="1:45">
      <c r="D5" s="2" t="s">
        <v>29</v>
      </c>
      <c r="E5" s="3">
        <v>24</v>
      </c>
      <c r="F5" t="s">
        <v>33</v>
      </c>
      <c r="S5" s="2" t="s">
        <v>29</v>
      </c>
      <c r="T5" s="3">
        <v>14.8</v>
      </c>
      <c r="U5" t="s">
        <v>33</v>
      </c>
      <c r="AH5" s="2" t="s">
        <v>29</v>
      </c>
      <c r="AI5" s="3">
        <v>15.7</v>
      </c>
      <c r="AJ5" t="s">
        <v>33</v>
      </c>
    </row>
    <row r="6" spans="1:45" ht="6" customHeight="1"/>
    <row r="7" spans="1:45" ht="15" customHeight="1" thickBot="1">
      <c r="D7" s="214" t="s">
        <v>35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40"/>
      <c r="S7" s="214" t="s">
        <v>35</v>
      </c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40"/>
      <c r="AH7" s="214" t="s">
        <v>35</v>
      </c>
      <c r="AI7" s="214"/>
      <c r="AJ7" s="214"/>
      <c r="AK7" s="214"/>
      <c r="AL7" s="214"/>
      <c r="AM7" s="214"/>
      <c r="AN7" s="214"/>
      <c r="AO7" s="214"/>
      <c r="AP7" s="214"/>
      <c r="AQ7" s="214"/>
      <c r="AR7" s="214"/>
    </row>
    <row r="8" spans="1:45" ht="15.75" thickBot="1">
      <c r="B8" s="1"/>
      <c r="C8" s="10"/>
      <c r="D8" s="228" t="s">
        <v>31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55"/>
      <c r="P8" s="1"/>
      <c r="Q8" s="1"/>
      <c r="R8" s="10"/>
      <c r="S8" s="249" t="s">
        <v>31</v>
      </c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150"/>
      <c r="AE8" s="1"/>
      <c r="AF8" s="1"/>
      <c r="AG8" s="10"/>
      <c r="AH8" s="221" t="s">
        <v>31</v>
      </c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5"/>
    </row>
    <row r="9" spans="1:45" ht="15.75" thickBot="1">
      <c r="A9" s="1"/>
      <c r="B9" s="1"/>
      <c r="C9" s="9"/>
      <c r="D9" s="105">
        <v>5</v>
      </c>
      <c r="E9" s="106">
        <v>5.5</v>
      </c>
      <c r="F9" s="106">
        <v>6</v>
      </c>
      <c r="G9" s="106">
        <v>6.5</v>
      </c>
      <c r="H9" s="106">
        <v>7</v>
      </c>
      <c r="I9" s="106">
        <v>7.5</v>
      </c>
      <c r="J9" s="106">
        <v>8</v>
      </c>
      <c r="K9" s="106">
        <v>8.5</v>
      </c>
      <c r="L9" s="107">
        <v>9</v>
      </c>
      <c r="M9" s="106">
        <v>9.5</v>
      </c>
      <c r="N9" s="108">
        <v>10</v>
      </c>
      <c r="O9" s="151"/>
      <c r="Q9" s="1"/>
      <c r="R9" s="9"/>
      <c r="S9" s="121">
        <v>5</v>
      </c>
      <c r="T9" s="122">
        <v>5.5</v>
      </c>
      <c r="U9" s="122">
        <v>6</v>
      </c>
      <c r="V9" s="122">
        <v>6.5</v>
      </c>
      <c r="W9" s="122">
        <v>7</v>
      </c>
      <c r="X9" s="122">
        <v>7.5</v>
      </c>
      <c r="Y9" s="122">
        <v>8</v>
      </c>
      <c r="Z9" s="122">
        <v>8.5</v>
      </c>
      <c r="AA9" s="123">
        <v>9</v>
      </c>
      <c r="AB9" s="122">
        <v>9.5</v>
      </c>
      <c r="AC9" s="124">
        <v>10</v>
      </c>
      <c r="AD9" s="152"/>
      <c r="AF9" s="1"/>
      <c r="AG9" s="9"/>
      <c r="AH9" s="133">
        <v>5</v>
      </c>
      <c r="AI9" s="134">
        <v>5.5</v>
      </c>
      <c r="AJ9" s="134">
        <v>6</v>
      </c>
      <c r="AK9" s="134">
        <v>6.5</v>
      </c>
      <c r="AL9" s="134">
        <v>7</v>
      </c>
      <c r="AM9" s="134">
        <v>7.5</v>
      </c>
      <c r="AN9" s="134">
        <v>8</v>
      </c>
      <c r="AO9" s="134">
        <v>8.5</v>
      </c>
      <c r="AP9" s="135">
        <v>9</v>
      </c>
      <c r="AQ9" s="134">
        <v>9.5</v>
      </c>
      <c r="AR9" s="136">
        <v>10</v>
      </c>
    </row>
    <row r="10" spans="1:45" ht="15" customHeight="1">
      <c r="B10" s="233" t="s">
        <v>30</v>
      </c>
      <c r="C10" s="109">
        <v>100</v>
      </c>
      <c r="D10" s="15">
        <f t="shared" ref="D10:N17" si="0">(D$9*(TAN(RADIANS(DEGREES(2*(TANH($E$4/(2*$C10))))/2))))*2</f>
        <v>1.799875388415161</v>
      </c>
      <c r="E10" s="19">
        <f t="shared" si="0"/>
        <v>1.9798629272566772</v>
      </c>
      <c r="F10" s="19">
        <f t="shared" si="0"/>
        <v>2.1598504660981934</v>
      </c>
      <c r="G10" s="19">
        <f t="shared" si="0"/>
        <v>2.3398380049397094</v>
      </c>
      <c r="H10" s="19">
        <f t="shared" si="0"/>
        <v>2.5198255437812254</v>
      </c>
      <c r="I10" s="19">
        <f t="shared" si="0"/>
        <v>2.6998130826227418</v>
      </c>
      <c r="J10" s="19">
        <f t="shared" si="0"/>
        <v>2.8798006214642577</v>
      </c>
      <c r="K10" s="19">
        <f t="shared" si="0"/>
        <v>3.0597881603057737</v>
      </c>
      <c r="L10" s="23">
        <f t="shared" si="0"/>
        <v>3.2397756991472901</v>
      </c>
      <c r="M10" s="19">
        <f t="shared" si="0"/>
        <v>3.4197632379888061</v>
      </c>
      <c r="N10" s="11">
        <f t="shared" si="0"/>
        <v>3.5997507768303221</v>
      </c>
      <c r="O10" s="149"/>
      <c r="Q10" s="252" t="s">
        <v>30</v>
      </c>
      <c r="R10" s="125">
        <v>100</v>
      </c>
      <c r="S10" s="15">
        <f t="shared" ref="S10:AC17" si="1">(S$9*(TAN(RADIANS(DEGREES(2*(TANH($T$4/(2*$C10))))/2))))*2</f>
        <v>1.1149885585787203</v>
      </c>
      <c r="T10" s="19">
        <f t="shared" si="1"/>
        <v>1.2264874144365923</v>
      </c>
      <c r="U10" s="19">
        <f t="shared" si="1"/>
        <v>1.3379862702944645</v>
      </c>
      <c r="V10" s="19">
        <f t="shared" si="1"/>
        <v>1.4494851261523365</v>
      </c>
      <c r="W10" s="19">
        <f t="shared" si="1"/>
        <v>1.5609839820102085</v>
      </c>
      <c r="X10" s="19">
        <f t="shared" si="1"/>
        <v>1.6724828378680805</v>
      </c>
      <c r="Y10" s="19">
        <f t="shared" si="1"/>
        <v>1.7839816937259525</v>
      </c>
      <c r="Z10" s="19">
        <f t="shared" si="1"/>
        <v>1.8954805495838245</v>
      </c>
      <c r="AA10" s="19">
        <f t="shared" si="1"/>
        <v>2.0069794054416965</v>
      </c>
      <c r="AB10" s="19">
        <f t="shared" si="1"/>
        <v>2.1184782612995687</v>
      </c>
      <c r="AC10" s="11">
        <f t="shared" si="1"/>
        <v>2.2299771171574405</v>
      </c>
      <c r="AD10" s="149"/>
      <c r="AF10" s="218" t="s">
        <v>30</v>
      </c>
      <c r="AG10" s="137">
        <v>100</v>
      </c>
      <c r="AH10" s="15">
        <f t="shared" ref="AH10:AR17" si="2">(AH$9*(TAN(RADIANS(DEGREES(2*(TANH($AI$4/(2*$C10))))/2))))*2</f>
        <v>1.1849844952988013</v>
      </c>
      <c r="AI10" s="19">
        <f t="shared" si="2"/>
        <v>1.3034829448286815</v>
      </c>
      <c r="AJ10" s="19">
        <f t="shared" si="2"/>
        <v>1.4219813943585615</v>
      </c>
      <c r="AK10" s="19">
        <f t="shared" si="2"/>
        <v>1.5404798438884417</v>
      </c>
      <c r="AL10" s="19">
        <f t="shared" si="2"/>
        <v>1.6589782934183219</v>
      </c>
      <c r="AM10" s="19">
        <f t="shared" si="2"/>
        <v>1.7774767429482019</v>
      </c>
      <c r="AN10" s="19">
        <f t="shared" si="2"/>
        <v>1.8959751924780821</v>
      </c>
      <c r="AO10" s="19">
        <f t="shared" si="2"/>
        <v>2.0144736420079621</v>
      </c>
      <c r="AP10" s="19">
        <f t="shared" si="2"/>
        <v>2.1329720915378423</v>
      </c>
      <c r="AQ10" s="19">
        <f t="shared" si="2"/>
        <v>2.2514705410677225</v>
      </c>
      <c r="AR10" s="11">
        <f t="shared" si="2"/>
        <v>2.3699689905976027</v>
      </c>
    </row>
    <row r="11" spans="1:45">
      <c r="B11" s="234"/>
      <c r="C11" s="110">
        <v>150</v>
      </c>
      <c r="D11" s="16">
        <f t="shared" si="0"/>
        <v>1.1999834908060094</v>
      </c>
      <c r="E11" s="20">
        <f t="shared" si="0"/>
        <v>1.3199818398866103</v>
      </c>
      <c r="F11" s="20">
        <f t="shared" si="0"/>
        <v>1.4399801889672112</v>
      </c>
      <c r="G11" s="20">
        <f t="shared" si="0"/>
        <v>1.5599785380478122</v>
      </c>
      <c r="H11" s="20">
        <f t="shared" si="0"/>
        <v>1.6799768871284131</v>
      </c>
      <c r="I11" s="20">
        <f t="shared" si="0"/>
        <v>1.799975236209014</v>
      </c>
      <c r="J11" s="20">
        <f t="shared" si="0"/>
        <v>1.9199735852896149</v>
      </c>
      <c r="K11" s="20">
        <f t="shared" si="0"/>
        <v>2.0399719343702158</v>
      </c>
      <c r="L11" s="24">
        <f t="shared" si="0"/>
        <v>2.159970283450817</v>
      </c>
      <c r="M11" s="20">
        <f t="shared" si="0"/>
        <v>2.2799686325314177</v>
      </c>
      <c r="N11" s="6">
        <f t="shared" si="0"/>
        <v>2.3999669816120188</v>
      </c>
      <c r="O11" s="149"/>
      <c r="Q11" s="253"/>
      <c r="R11" s="126">
        <v>150</v>
      </c>
      <c r="S11" s="17">
        <f t="shared" si="1"/>
        <v>0.7433318231619781</v>
      </c>
      <c r="T11" s="21">
        <f t="shared" si="1"/>
        <v>0.817665005478176</v>
      </c>
      <c r="U11" s="21">
        <f t="shared" si="1"/>
        <v>0.89199818779437379</v>
      </c>
      <c r="V11" s="21">
        <f t="shared" si="1"/>
        <v>0.96633137011057157</v>
      </c>
      <c r="W11" s="21">
        <f t="shared" si="1"/>
        <v>1.0406645524267695</v>
      </c>
      <c r="X11" s="21">
        <f t="shared" si="1"/>
        <v>1.1149977347429672</v>
      </c>
      <c r="Y11" s="21">
        <f t="shared" si="1"/>
        <v>1.189330917059165</v>
      </c>
      <c r="Z11" s="21">
        <f t="shared" si="1"/>
        <v>1.2636640993753629</v>
      </c>
      <c r="AA11" s="21">
        <f t="shared" si="1"/>
        <v>1.3379972816915606</v>
      </c>
      <c r="AB11" s="21">
        <f t="shared" si="1"/>
        <v>1.4123304640077585</v>
      </c>
      <c r="AC11" s="14">
        <f t="shared" si="1"/>
        <v>1.4866636463239562</v>
      </c>
      <c r="AD11" s="149"/>
      <c r="AF11" s="219"/>
      <c r="AG11" s="138">
        <v>150</v>
      </c>
      <c r="AH11" s="17">
        <f t="shared" si="2"/>
        <v>0.78999795289615937</v>
      </c>
      <c r="AI11" s="21">
        <f t="shared" si="2"/>
        <v>0.86899774818577535</v>
      </c>
      <c r="AJ11" s="21">
        <f t="shared" si="2"/>
        <v>0.94799754347539134</v>
      </c>
      <c r="AK11" s="21">
        <f t="shared" si="2"/>
        <v>1.0269973387650073</v>
      </c>
      <c r="AL11" s="21">
        <f t="shared" si="2"/>
        <v>1.1059971340546231</v>
      </c>
      <c r="AM11" s="21">
        <f t="shared" si="2"/>
        <v>1.1849969293442391</v>
      </c>
      <c r="AN11" s="21">
        <f t="shared" si="2"/>
        <v>1.263996724633855</v>
      </c>
      <c r="AO11" s="21">
        <f t="shared" si="2"/>
        <v>1.342996519923471</v>
      </c>
      <c r="AP11" s="21">
        <f t="shared" si="2"/>
        <v>1.421996315213087</v>
      </c>
      <c r="AQ11" s="21">
        <f t="shared" si="2"/>
        <v>1.5009961105027028</v>
      </c>
      <c r="AR11" s="14">
        <f t="shared" si="2"/>
        <v>1.5799959057923187</v>
      </c>
    </row>
    <row r="12" spans="1:45">
      <c r="B12" s="235"/>
      <c r="C12" s="111">
        <v>200</v>
      </c>
      <c r="D12" s="17">
        <f t="shared" si="0"/>
        <v>0.89999607402736737</v>
      </c>
      <c r="E12" s="21">
        <f t="shared" si="0"/>
        <v>0.98999568143010419</v>
      </c>
      <c r="F12" s="21">
        <f t="shared" si="0"/>
        <v>1.079995288832841</v>
      </c>
      <c r="G12" s="21">
        <f t="shared" si="0"/>
        <v>1.1699948962355777</v>
      </c>
      <c r="H12" s="21">
        <f t="shared" si="0"/>
        <v>1.2599945036383144</v>
      </c>
      <c r="I12" s="21">
        <f t="shared" si="0"/>
        <v>1.3499941110410512</v>
      </c>
      <c r="J12" s="21">
        <f t="shared" si="0"/>
        <v>1.4399937184437879</v>
      </c>
      <c r="K12" s="21">
        <f t="shared" si="0"/>
        <v>1.5299933258465246</v>
      </c>
      <c r="L12" s="13">
        <f t="shared" si="0"/>
        <v>1.6199929332492613</v>
      </c>
      <c r="M12" s="21">
        <f t="shared" si="0"/>
        <v>1.709992540651998</v>
      </c>
      <c r="N12" s="12">
        <f t="shared" si="0"/>
        <v>1.7999921480547347</v>
      </c>
      <c r="O12" s="153"/>
      <c r="P12" s="10"/>
      <c r="Q12" s="254"/>
      <c r="R12" s="127">
        <v>200</v>
      </c>
      <c r="S12" s="17">
        <f t="shared" si="1"/>
        <v>0.55749964133999441</v>
      </c>
      <c r="T12" s="21">
        <f t="shared" si="1"/>
        <v>0.61324960547399388</v>
      </c>
      <c r="U12" s="21">
        <f t="shared" si="1"/>
        <v>0.66899956960799334</v>
      </c>
      <c r="V12" s="21">
        <f t="shared" si="1"/>
        <v>0.7247495337419928</v>
      </c>
      <c r="W12" s="21">
        <f t="shared" si="1"/>
        <v>0.78049949787599215</v>
      </c>
      <c r="X12" s="21">
        <f t="shared" si="1"/>
        <v>0.83624946200999162</v>
      </c>
      <c r="Y12" s="21">
        <f t="shared" si="1"/>
        <v>0.89199942614399108</v>
      </c>
      <c r="Z12" s="21">
        <f t="shared" si="1"/>
        <v>0.94774939027799054</v>
      </c>
      <c r="AA12" s="21">
        <f t="shared" si="1"/>
        <v>1.0034993544119899</v>
      </c>
      <c r="AB12" s="21">
        <f t="shared" si="1"/>
        <v>1.0592493185459895</v>
      </c>
      <c r="AC12" s="14">
        <f t="shared" si="1"/>
        <v>1.1149992826799888</v>
      </c>
      <c r="AD12" s="149"/>
      <c r="AE12" s="1"/>
      <c r="AF12" s="227"/>
      <c r="AG12" s="139">
        <v>200</v>
      </c>
      <c r="AH12" s="17">
        <f t="shared" si="2"/>
        <v>0.59249951376967647</v>
      </c>
      <c r="AI12" s="21">
        <f t="shared" si="2"/>
        <v>0.65174946514664411</v>
      </c>
      <c r="AJ12" s="21">
        <f t="shared" si="2"/>
        <v>0.71099941652361176</v>
      </c>
      <c r="AK12" s="21">
        <f t="shared" si="2"/>
        <v>0.77024936790057941</v>
      </c>
      <c r="AL12" s="21">
        <f t="shared" si="2"/>
        <v>0.82949931927754705</v>
      </c>
      <c r="AM12" s="21">
        <f t="shared" si="2"/>
        <v>0.8887492706545147</v>
      </c>
      <c r="AN12" s="21">
        <f t="shared" si="2"/>
        <v>0.94799922203148235</v>
      </c>
      <c r="AO12" s="21">
        <f t="shared" si="2"/>
        <v>1.0072491734084501</v>
      </c>
      <c r="AP12" s="21">
        <f t="shared" si="2"/>
        <v>1.0664991247854176</v>
      </c>
      <c r="AQ12" s="21">
        <f t="shared" si="2"/>
        <v>1.1257490761623852</v>
      </c>
      <c r="AR12" s="14">
        <f t="shared" si="2"/>
        <v>1.1849990275393529</v>
      </c>
    </row>
    <row r="13" spans="1:45">
      <c r="B13" s="234"/>
      <c r="C13" s="110">
        <v>250</v>
      </c>
      <c r="D13" s="16">
        <f t="shared" si="0"/>
        <v>0.71999871228374612</v>
      </c>
      <c r="E13" s="20">
        <f t="shared" si="0"/>
        <v>0.79199858351212082</v>
      </c>
      <c r="F13" s="20">
        <f t="shared" si="0"/>
        <v>0.86399845474049541</v>
      </c>
      <c r="G13" s="20">
        <f t="shared" si="0"/>
        <v>0.93599832596887</v>
      </c>
      <c r="H13" s="20">
        <f t="shared" si="0"/>
        <v>1.0079981971972447</v>
      </c>
      <c r="I13" s="20">
        <f t="shared" si="0"/>
        <v>1.0799980684256192</v>
      </c>
      <c r="J13" s="20">
        <f t="shared" si="0"/>
        <v>1.1519979396539939</v>
      </c>
      <c r="K13" s="20">
        <f t="shared" si="0"/>
        <v>1.2239978108823686</v>
      </c>
      <c r="L13" s="24">
        <f t="shared" si="0"/>
        <v>1.2959976821107431</v>
      </c>
      <c r="M13" s="20">
        <f t="shared" si="0"/>
        <v>1.3679975533391178</v>
      </c>
      <c r="N13" s="6">
        <f t="shared" si="0"/>
        <v>1.4399974245674922</v>
      </c>
      <c r="O13" s="149"/>
      <c r="Q13" s="253"/>
      <c r="R13" s="126">
        <v>250</v>
      </c>
      <c r="S13" s="17">
        <f t="shared" si="1"/>
        <v>0.44599988243041427</v>
      </c>
      <c r="T13" s="21">
        <f t="shared" si="1"/>
        <v>0.49059987067345567</v>
      </c>
      <c r="U13" s="21">
        <f t="shared" si="1"/>
        <v>0.53519985891649713</v>
      </c>
      <c r="V13" s="21">
        <f t="shared" si="1"/>
        <v>0.57979984715953858</v>
      </c>
      <c r="W13" s="21">
        <f t="shared" si="1"/>
        <v>0.62439983540257993</v>
      </c>
      <c r="X13" s="21">
        <f t="shared" si="1"/>
        <v>0.66899982364562138</v>
      </c>
      <c r="Y13" s="21">
        <f t="shared" si="1"/>
        <v>0.71359981188866284</v>
      </c>
      <c r="Z13" s="21">
        <f t="shared" si="1"/>
        <v>0.75819980013170429</v>
      </c>
      <c r="AA13" s="21">
        <f t="shared" si="1"/>
        <v>0.80279978837474575</v>
      </c>
      <c r="AB13" s="21">
        <f t="shared" si="1"/>
        <v>0.84739977661778709</v>
      </c>
      <c r="AC13" s="14">
        <f t="shared" si="1"/>
        <v>0.89199976486082855</v>
      </c>
      <c r="AD13" s="149"/>
      <c r="AF13" s="219"/>
      <c r="AG13" s="138">
        <v>250</v>
      </c>
      <c r="AH13" s="17">
        <f t="shared" si="2"/>
        <v>0.47399984060485556</v>
      </c>
      <c r="AI13" s="21">
        <f t="shared" si="2"/>
        <v>0.52139982466534107</v>
      </c>
      <c r="AJ13" s="21">
        <f t="shared" si="2"/>
        <v>0.56879980872582658</v>
      </c>
      <c r="AK13" s="21">
        <f t="shared" si="2"/>
        <v>0.61619979278631221</v>
      </c>
      <c r="AL13" s="21">
        <f t="shared" si="2"/>
        <v>0.66359977684679772</v>
      </c>
      <c r="AM13" s="21">
        <f t="shared" si="2"/>
        <v>0.71099976090728334</v>
      </c>
      <c r="AN13" s="21">
        <f t="shared" si="2"/>
        <v>0.75839974496776885</v>
      </c>
      <c r="AO13" s="21">
        <f t="shared" si="2"/>
        <v>0.80579972902825436</v>
      </c>
      <c r="AP13" s="21">
        <f t="shared" si="2"/>
        <v>0.85319971308873999</v>
      </c>
      <c r="AQ13" s="21">
        <f t="shared" si="2"/>
        <v>0.9005996971492255</v>
      </c>
      <c r="AR13" s="14">
        <f t="shared" si="2"/>
        <v>0.94799968120971112</v>
      </c>
    </row>
    <row r="14" spans="1:45">
      <c r="B14" s="235"/>
      <c r="C14" s="111">
        <v>300</v>
      </c>
      <c r="D14" s="17">
        <f t="shared" si="0"/>
        <v>0.59999948222204347</v>
      </c>
      <c r="E14" s="21">
        <f t="shared" si="0"/>
        <v>0.6599994304442478</v>
      </c>
      <c r="F14" s="21">
        <f t="shared" si="0"/>
        <v>0.71999937866645225</v>
      </c>
      <c r="G14" s="21">
        <f t="shared" si="0"/>
        <v>0.77999932688865659</v>
      </c>
      <c r="H14" s="21">
        <f t="shared" si="0"/>
        <v>0.83999927511086092</v>
      </c>
      <c r="I14" s="21">
        <f t="shared" si="0"/>
        <v>0.89999922333306526</v>
      </c>
      <c r="J14" s="21">
        <f t="shared" si="0"/>
        <v>0.95999917155526959</v>
      </c>
      <c r="K14" s="21">
        <f t="shared" si="0"/>
        <v>1.019999119777474</v>
      </c>
      <c r="L14" s="13">
        <f t="shared" si="0"/>
        <v>1.0799990679996783</v>
      </c>
      <c r="M14" s="21">
        <f t="shared" si="0"/>
        <v>1.1399990162218827</v>
      </c>
      <c r="N14" s="12">
        <f t="shared" si="0"/>
        <v>1.1999989644440869</v>
      </c>
      <c r="O14" s="153"/>
      <c r="P14" s="10"/>
      <c r="Q14" s="254"/>
      <c r="R14" s="127">
        <v>300</v>
      </c>
      <c r="S14" s="17">
        <f t="shared" si="1"/>
        <v>0.37166661940850865</v>
      </c>
      <c r="T14" s="21">
        <f t="shared" si="1"/>
        <v>0.40883328134935953</v>
      </c>
      <c r="U14" s="21">
        <f t="shared" si="1"/>
        <v>0.44599994329021042</v>
      </c>
      <c r="V14" s="21">
        <f t="shared" si="1"/>
        <v>0.48316660523106125</v>
      </c>
      <c r="W14" s="21">
        <f t="shared" si="1"/>
        <v>0.52033326717191208</v>
      </c>
      <c r="X14" s="21">
        <f t="shared" si="1"/>
        <v>0.55749992911276303</v>
      </c>
      <c r="Y14" s="21">
        <f t="shared" si="1"/>
        <v>0.59466659105361386</v>
      </c>
      <c r="Z14" s="21">
        <f t="shared" si="1"/>
        <v>0.63183325299446469</v>
      </c>
      <c r="AA14" s="21">
        <f t="shared" si="1"/>
        <v>0.66899991493531563</v>
      </c>
      <c r="AB14" s="21">
        <f t="shared" si="1"/>
        <v>0.70616657687616646</v>
      </c>
      <c r="AC14" s="14">
        <f t="shared" si="1"/>
        <v>0.74333323881701729</v>
      </c>
      <c r="AD14" s="149"/>
      <c r="AE14" s="1"/>
      <c r="AF14" s="227"/>
      <c r="AG14" s="139">
        <v>300</v>
      </c>
      <c r="AH14" s="17">
        <f t="shared" si="2"/>
        <v>0.39499993592799765</v>
      </c>
      <c r="AI14" s="21">
        <f t="shared" si="2"/>
        <v>0.43449992952079741</v>
      </c>
      <c r="AJ14" s="21">
        <f t="shared" si="2"/>
        <v>0.47399992311359718</v>
      </c>
      <c r="AK14" s="21">
        <f t="shared" si="2"/>
        <v>0.51349991670639694</v>
      </c>
      <c r="AL14" s="21">
        <f t="shared" si="2"/>
        <v>0.55299991029919671</v>
      </c>
      <c r="AM14" s="21">
        <f t="shared" si="2"/>
        <v>0.59249990389199647</v>
      </c>
      <c r="AN14" s="21">
        <f t="shared" si="2"/>
        <v>0.63199989748479624</v>
      </c>
      <c r="AO14" s="21">
        <f t="shared" si="2"/>
        <v>0.671499891077596</v>
      </c>
      <c r="AP14" s="21">
        <f t="shared" si="2"/>
        <v>0.71099988467039577</v>
      </c>
      <c r="AQ14" s="21">
        <f t="shared" si="2"/>
        <v>0.75049987826319553</v>
      </c>
      <c r="AR14" s="14">
        <f t="shared" si="2"/>
        <v>0.78999987185599529</v>
      </c>
    </row>
    <row r="15" spans="1:45">
      <c r="B15" s="234"/>
      <c r="C15" s="111">
        <v>350</v>
      </c>
      <c r="D15" s="17">
        <f t="shared" si="0"/>
        <v>0.51428547465195329</v>
      </c>
      <c r="E15" s="21">
        <f t="shared" si="0"/>
        <v>0.56571402211714861</v>
      </c>
      <c r="F15" s="21">
        <f t="shared" si="0"/>
        <v>0.61714256958234393</v>
      </c>
      <c r="G15" s="21">
        <f t="shared" si="0"/>
        <v>0.66857111704753924</v>
      </c>
      <c r="H15" s="21">
        <f t="shared" si="0"/>
        <v>0.71999966451273456</v>
      </c>
      <c r="I15" s="21">
        <f t="shared" si="0"/>
        <v>0.77142821197792988</v>
      </c>
      <c r="J15" s="21">
        <f t="shared" si="0"/>
        <v>0.8228567594431252</v>
      </c>
      <c r="K15" s="21">
        <f t="shared" si="0"/>
        <v>0.87428530690832051</v>
      </c>
      <c r="L15" s="13">
        <f t="shared" si="0"/>
        <v>0.92571385437351583</v>
      </c>
      <c r="M15" s="21">
        <f t="shared" si="0"/>
        <v>0.97714240183871115</v>
      </c>
      <c r="N15" s="14">
        <f t="shared" si="0"/>
        <v>1.0285709493039066</v>
      </c>
      <c r="O15" s="149"/>
      <c r="Q15" s="253"/>
      <c r="R15" s="127">
        <v>350</v>
      </c>
      <c r="S15" s="17">
        <f t="shared" si="1"/>
        <v>0.31857140670409068</v>
      </c>
      <c r="T15" s="21">
        <f t="shared" si="1"/>
        <v>0.35042854737449974</v>
      </c>
      <c r="U15" s="21">
        <f t="shared" si="1"/>
        <v>0.38228568804490881</v>
      </c>
      <c r="V15" s="21">
        <f t="shared" si="1"/>
        <v>0.41414282871531788</v>
      </c>
      <c r="W15" s="21">
        <f t="shared" si="1"/>
        <v>0.44599996938572695</v>
      </c>
      <c r="X15" s="21">
        <f t="shared" si="1"/>
        <v>0.47785711005613601</v>
      </c>
      <c r="Y15" s="21">
        <f t="shared" si="1"/>
        <v>0.50971425072654508</v>
      </c>
      <c r="Z15" s="21">
        <f t="shared" si="1"/>
        <v>0.5415713913969542</v>
      </c>
      <c r="AA15" s="21">
        <f t="shared" si="1"/>
        <v>0.57342853206736322</v>
      </c>
      <c r="AB15" s="21">
        <f t="shared" si="1"/>
        <v>0.60528567273777223</v>
      </c>
      <c r="AC15" s="14">
        <f t="shared" si="1"/>
        <v>0.63714281340818135</v>
      </c>
      <c r="AD15" s="149"/>
      <c r="AF15" s="219"/>
      <c r="AG15" s="139">
        <v>350</v>
      </c>
      <c r="AH15" s="17">
        <f t="shared" si="2"/>
        <v>0.33857139892350391</v>
      </c>
      <c r="AI15" s="21">
        <f t="shared" si="2"/>
        <v>0.3724285388158543</v>
      </c>
      <c r="AJ15" s="21">
        <f t="shared" si="2"/>
        <v>0.40628567870820465</v>
      </c>
      <c r="AK15" s="21">
        <f t="shared" si="2"/>
        <v>0.44014281860055504</v>
      </c>
      <c r="AL15" s="21">
        <f t="shared" si="2"/>
        <v>0.47399995849290544</v>
      </c>
      <c r="AM15" s="21">
        <f t="shared" si="2"/>
        <v>0.50785709838525583</v>
      </c>
      <c r="AN15" s="21">
        <f t="shared" si="2"/>
        <v>0.54171423827760623</v>
      </c>
      <c r="AO15" s="21">
        <f t="shared" si="2"/>
        <v>0.57557137816995663</v>
      </c>
      <c r="AP15" s="21">
        <f t="shared" si="2"/>
        <v>0.60942851806230702</v>
      </c>
      <c r="AQ15" s="21">
        <f t="shared" si="2"/>
        <v>0.64328565795465742</v>
      </c>
      <c r="AR15" s="14">
        <f t="shared" si="2"/>
        <v>0.67714279784700782</v>
      </c>
    </row>
    <row r="16" spans="1:45">
      <c r="B16" s="234"/>
      <c r="C16" s="111">
        <v>400</v>
      </c>
      <c r="D16" s="17">
        <f t="shared" si="0"/>
        <v>0.4499998770642849</v>
      </c>
      <c r="E16" s="21">
        <f t="shared" si="0"/>
        <v>0.49499986477071339</v>
      </c>
      <c r="F16" s="21">
        <f t="shared" si="0"/>
        <v>0.53999985247714188</v>
      </c>
      <c r="G16" s="21">
        <f t="shared" si="0"/>
        <v>0.58499984018357032</v>
      </c>
      <c r="H16" s="21">
        <f t="shared" si="0"/>
        <v>0.62999982788999886</v>
      </c>
      <c r="I16" s="21">
        <f t="shared" si="0"/>
        <v>0.67499981559642741</v>
      </c>
      <c r="J16" s="21">
        <f t="shared" si="0"/>
        <v>0.71999980330285585</v>
      </c>
      <c r="K16" s="21">
        <f t="shared" si="0"/>
        <v>0.76499979100928428</v>
      </c>
      <c r="L16" s="13">
        <f t="shared" si="0"/>
        <v>0.80999977871571283</v>
      </c>
      <c r="M16" s="21">
        <f t="shared" si="0"/>
        <v>0.85499976642214137</v>
      </c>
      <c r="N16" s="14">
        <f t="shared" si="0"/>
        <v>0.89999975412856981</v>
      </c>
      <c r="O16" s="149"/>
      <c r="Q16" s="253"/>
      <c r="R16" s="127">
        <v>400</v>
      </c>
      <c r="S16" s="17">
        <f t="shared" si="1"/>
        <v>0.27874998878315743</v>
      </c>
      <c r="T16" s="21">
        <f t="shared" si="1"/>
        <v>0.30662498766147317</v>
      </c>
      <c r="U16" s="21">
        <f t="shared" si="1"/>
        <v>0.33449998653978896</v>
      </c>
      <c r="V16" s="21">
        <f t="shared" si="1"/>
        <v>0.3623749854181047</v>
      </c>
      <c r="W16" s="21">
        <f t="shared" si="1"/>
        <v>0.39024998429642044</v>
      </c>
      <c r="X16" s="21">
        <f t="shared" si="1"/>
        <v>0.41812498317473618</v>
      </c>
      <c r="Y16" s="21">
        <f t="shared" si="1"/>
        <v>0.44599998205305191</v>
      </c>
      <c r="Z16" s="21">
        <f t="shared" si="1"/>
        <v>0.47387498093136765</v>
      </c>
      <c r="AA16" s="21">
        <f t="shared" si="1"/>
        <v>0.50174997980968339</v>
      </c>
      <c r="AB16" s="21">
        <f t="shared" si="1"/>
        <v>0.52962497868799918</v>
      </c>
      <c r="AC16" s="14">
        <f t="shared" si="1"/>
        <v>0.55749997756631486</v>
      </c>
      <c r="AD16" s="153"/>
      <c r="AE16" s="1"/>
      <c r="AF16" s="219"/>
      <c r="AG16" s="139">
        <v>400</v>
      </c>
      <c r="AH16" s="17">
        <f t="shared" si="2"/>
        <v>0.29624998479195225</v>
      </c>
      <c r="AI16" s="21">
        <f t="shared" si="2"/>
        <v>0.3258749832711475</v>
      </c>
      <c r="AJ16" s="21">
        <f t="shared" si="2"/>
        <v>0.3554999817503427</v>
      </c>
      <c r="AK16" s="21">
        <f t="shared" si="2"/>
        <v>0.38512498022953789</v>
      </c>
      <c r="AL16" s="21">
        <f t="shared" si="2"/>
        <v>0.41474997870873315</v>
      </c>
      <c r="AM16" s="21">
        <f t="shared" si="2"/>
        <v>0.4443749771879284</v>
      </c>
      <c r="AN16" s="21">
        <f t="shared" si="2"/>
        <v>0.4739999756671236</v>
      </c>
      <c r="AO16" s="21">
        <f t="shared" si="2"/>
        <v>0.50362497414631879</v>
      </c>
      <c r="AP16" s="21">
        <f t="shared" si="2"/>
        <v>0.53324997262551399</v>
      </c>
      <c r="AQ16" s="21">
        <f t="shared" si="2"/>
        <v>0.5628749711047093</v>
      </c>
      <c r="AR16" s="14">
        <f t="shared" si="2"/>
        <v>0.5924999695839045</v>
      </c>
    </row>
    <row r="17" spans="2:44" ht="15.75" thickBot="1">
      <c r="B17" s="236"/>
      <c r="C17" s="112">
        <v>500</v>
      </c>
      <c r="D17" s="18">
        <f t="shared" si="0"/>
        <v>0.3599999597066299</v>
      </c>
      <c r="E17" s="22">
        <f t="shared" si="0"/>
        <v>0.39599995567729285</v>
      </c>
      <c r="F17" s="22">
        <f t="shared" si="0"/>
        <v>0.43199995164795585</v>
      </c>
      <c r="G17" s="22">
        <f t="shared" si="0"/>
        <v>0.46799994761861885</v>
      </c>
      <c r="H17" s="22">
        <f t="shared" si="0"/>
        <v>0.5039999435892818</v>
      </c>
      <c r="I17" s="22">
        <f t="shared" si="0"/>
        <v>0.53999993955994485</v>
      </c>
      <c r="J17" s="22">
        <f t="shared" si="0"/>
        <v>0.5759999355306078</v>
      </c>
      <c r="K17" s="7">
        <f t="shared" si="0"/>
        <v>0.61199993150127074</v>
      </c>
      <c r="L17" s="25">
        <f t="shared" si="0"/>
        <v>0.6479999274719338</v>
      </c>
      <c r="M17" s="22">
        <f t="shared" si="0"/>
        <v>0.68399992344259675</v>
      </c>
      <c r="N17" s="8">
        <f t="shared" si="0"/>
        <v>0.7199999194132598</v>
      </c>
      <c r="O17" s="149"/>
      <c r="Q17" s="255"/>
      <c r="R17" s="128">
        <v>500</v>
      </c>
      <c r="S17" s="18">
        <f t="shared" si="1"/>
        <v>0.22299999632412226</v>
      </c>
      <c r="T17" s="22">
        <f t="shared" si="1"/>
        <v>0.24529999595653451</v>
      </c>
      <c r="U17" s="22">
        <f t="shared" si="1"/>
        <v>0.26759999558894676</v>
      </c>
      <c r="V17" s="22">
        <f t="shared" si="1"/>
        <v>0.28989999522135895</v>
      </c>
      <c r="W17" s="22">
        <f t="shared" si="1"/>
        <v>0.3121999948537712</v>
      </c>
      <c r="X17" s="22">
        <f t="shared" si="1"/>
        <v>0.33449999448618339</v>
      </c>
      <c r="Y17" s="22">
        <f t="shared" si="1"/>
        <v>0.35679999411859564</v>
      </c>
      <c r="Z17" s="22">
        <f t="shared" si="1"/>
        <v>0.37909999375100789</v>
      </c>
      <c r="AA17" s="22">
        <f t="shared" si="1"/>
        <v>0.40139999338342008</v>
      </c>
      <c r="AB17" s="22">
        <f t="shared" si="1"/>
        <v>0.42369999301583233</v>
      </c>
      <c r="AC17" s="8">
        <f t="shared" si="1"/>
        <v>0.44599999264824453</v>
      </c>
      <c r="AD17" s="153"/>
      <c r="AE17" s="1"/>
      <c r="AF17" s="220"/>
      <c r="AG17" s="140">
        <v>500</v>
      </c>
      <c r="AH17" s="18">
        <f t="shared" si="2"/>
        <v>0.23699999501610197</v>
      </c>
      <c r="AI17" s="22">
        <f t="shared" si="2"/>
        <v>0.2606999945177122</v>
      </c>
      <c r="AJ17" s="22">
        <f t="shared" si="2"/>
        <v>0.28439999401932237</v>
      </c>
      <c r="AK17" s="22">
        <f t="shared" si="2"/>
        <v>0.30809999352093254</v>
      </c>
      <c r="AL17" s="22">
        <f t="shared" si="2"/>
        <v>0.33179999302254276</v>
      </c>
      <c r="AM17" s="22">
        <f t="shared" si="2"/>
        <v>0.35549999252415299</v>
      </c>
      <c r="AN17" s="22">
        <f t="shared" si="2"/>
        <v>0.37919999202576316</v>
      </c>
      <c r="AO17" s="22">
        <f t="shared" si="2"/>
        <v>0.40289999152737332</v>
      </c>
      <c r="AP17" s="22">
        <f t="shared" si="2"/>
        <v>0.42659999102898355</v>
      </c>
      <c r="AQ17" s="22">
        <f t="shared" si="2"/>
        <v>0.45029999053059377</v>
      </c>
      <c r="AR17" s="8">
        <f t="shared" si="2"/>
        <v>0.47399999003220394</v>
      </c>
    </row>
    <row r="19" spans="2:44" ht="15" customHeight="1" thickBot="1">
      <c r="B19" s="4"/>
      <c r="C19" s="4"/>
      <c r="D19" s="214" t="s">
        <v>34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40"/>
      <c r="Q19" s="4"/>
      <c r="R19" s="4"/>
      <c r="S19" s="214" t="s">
        <v>34</v>
      </c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40"/>
      <c r="AF19" s="4"/>
      <c r="AG19" s="4"/>
      <c r="AH19" s="214" t="s">
        <v>34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</row>
    <row r="20" spans="2:44" ht="15.75" thickBot="1">
      <c r="D20" s="230" t="s">
        <v>31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50"/>
      <c r="S20" s="249" t="s">
        <v>31</v>
      </c>
      <c r="T20" s="250"/>
      <c r="U20" s="250"/>
      <c r="V20" s="250"/>
      <c r="W20" s="250"/>
      <c r="X20" s="250"/>
      <c r="Y20" s="250"/>
      <c r="Z20" s="250"/>
      <c r="AA20" s="250"/>
      <c r="AB20" s="250"/>
      <c r="AC20" s="251"/>
      <c r="AD20" s="150"/>
      <c r="AH20" s="215" t="s">
        <v>31</v>
      </c>
      <c r="AI20" s="216"/>
      <c r="AJ20" s="216"/>
      <c r="AK20" s="216"/>
      <c r="AL20" s="216"/>
      <c r="AM20" s="216"/>
      <c r="AN20" s="216"/>
      <c r="AO20" s="216"/>
      <c r="AP20" s="216"/>
      <c r="AQ20" s="216"/>
      <c r="AR20" s="217"/>
    </row>
    <row r="21" spans="2:44" ht="15.75" thickBot="1">
      <c r="C21" s="10"/>
      <c r="D21" s="116">
        <v>5</v>
      </c>
      <c r="E21" s="117">
        <v>5.5</v>
      </c>
      <c r="F21" s="117">
        <v>6</v>
      </c>
      <c r="G21" s="117">
        <v>6.5</v>
      </c>
      <c r="H21" s="118">
        <v>7</v>
      </c>
      <c r="I21" s="119">
        <v>7.5</v>
      </c>
      <c r="J21" s="117">
        <v>8</v>
      </c>
      <c r="K21" s="117">
        <v>8.5</v>
      </c>
      <c r="L21" s="117">
        <v>9</v>
      </c>
      <c r="M21" s="117">
        <v>9.5</v>
      </c>
      <c r="N21" s="120">
        <v>10</v>
      </c>
      <c r="O21" s="152"/>
      <c r="R21" s="10"/>
      <c r="S21" s="121">
        <v>5</v>
      </c>
      <c r="T21" s="122">
        <v>5.5</v>
      </c>
      <c r="U21" s="122">
        <v>6</v>
      </c>
      <c r="V21" s="122">
        <v>6.5</v>
      </c>
      <c r="W21" s="123">
        <v>7</v>
      </c>
      <c r="X21" s="147">
        <v>7.5</v>
      </c>
      <c r="Y21" s="122">
        <v>8</v>
      </c>
      <c r="Z21" s="122">
        <v>8.5</v>
      </c>
      <c r="AA21" s="122">
        <v>9</v>
      </c>
      <c r="AB21" s="122">
        <v>9.5</v>
      </c>
      <c r="AC21" s="148">
        <v>10</v>
      </c>
      <c r="AD21" s="152"/>
      <c r="AG21" s="10"/>
      <c r="AH21" s="133">
        <v>5</v>
      </c>
      <c r="AI21" s="134">
        <v>5.5</v>
      </c>
      <c r="AJ21" s="134">
        <v>6</v>
      </c>
      <c r="AK21" s="134">
        <v>6.5</v>
      </c>
      <c r="AL21" s="135">
        <v>7</v>
      </c>
      <c r="AM21" s="141">
        <v>7.5</v>
      </c>
      <c r="AN21" s="134">
        <v>8</v>
      </c>
      <c r="AO21" s="134">
        <v>8.5</v>
      </c>
      <c r="AP21" s="134">
        <v>9</v>
      </c>
      <c r="AQ21" s="134">
        <v>9.5</v>
      </c>
      <c r="AR21" s="142">
        <v>10</v>
      </c>
    </row>
    <row r="22" spans="2:44" ht="15" customHeight="1">
      <c r="B22" s="233" t="s">
        <v>30</v>
      </c>
      <c r="C22" s="109">
        <v>100</v>
      </c>
      <c r="D22" s="28">
        <f t="shared" ref="D22:N29" si="3">(D$9*(TAN(RADIANS(DEGREES(2*(TANH($E$5/(2*$C22))))/2))))*2</f>
        <v>1.1999834908060094</v>
      </c>
      <c r="E22" s="26">
        <f t="shared" si="3"/>
        <v>1.3199818398866103</v>
      </c>
      <c r="F22" s="26">
        <f t="shared" si="3"/>
        <v>1.4399801889672112</v>
      </c>
      <c r="G22" s="26">
        <f t="shared" si="3"/>
        <v>1.5599785380478122</v>
      </c>
      <c r="H22" s="27">
        <f t="shared" si="3"/>
        <v>1.6799768871284131</v>
      </c>
      <c r="I22" s="26">
        <f t="shared" si="3"/>
        <v>1.799975236209014</v>
      </c>
      <c r="J22" s="26">
        <f t="shared" si="3"/>
        <v>1.9199735852896149</v>
      </c>
      <c r="K22" s="26">
        <f t="shared" si="3"/>
        <v>2.0399719343702158</v>
      </c>
      <c r="L22" s="26">
        <f t="shared" si="3"/>
        <v>2.159970283450817</v>
      </c>
      <c r="M22" s="26">
        <f t="shared" si="3"/>
        <v>2.2799686325314177</v>
      </c>
      <c r="N22" s="31">
        <f t="shared" si="3"/>
        <v>2.3999669816120188</v>
      </c>
      <c r="O22" s="149"/>
      <c r="Q22" s="252" t="s">
        <v>30</v>
      </c>
      <c r="R22" s="125">
        <v>100</v>
      </c>
      <c r="S22" s="28">
        <f t="shared" ref="S22:AC29" si="4">(S$9*(TAN(RADIANS(DEGREES(2*(TANH($T$5/(2*$C22))))/2))))*2</f>
        <v>0.73999852336229077</v>
      </c>
      <c r="T22" s="28">
        <f t="shared" si="4"/>
        <v>0.81399837569851985</v>
      </c>
      <c r="U22" s="28">
        <f t="shared" si="4"/>
        <v>0.88799822803474893</v>
      </c>
      <c r="V22" s="28">
        <f t="shared" si="4"/>
        <v>0.961998080370978</v>
      </c>
      <c r="W22" s="28">
        <f t="shared" si="4"/>
        <v>1.0359979327072071</v>
      </c>
      <c r="X22" s="28">
        <f t="shared" si="4"/>
        <v>1.1099977850434362</v>
      </c>
      <c r="Y22" s="28">
        <f t="shared" si="4"/>
        <v>1.1839976373796652</v>
      </c>
      <c r="Z22" s="28">
        <f t="shared" si="4"/>
        <v>1.2579974897158943</v>
      </c>
      <c r="AA22" s="28">
        <f t="shared" si="4"/>
        <v>1.3319973420521234</v>
      </c>
      <c r="AB22" s="28">
        <f t="shared" si="4"/>
        <v>1.4059971943883525</v>
      </c>
      <c r="AC22" s="36">
        <f t="shared" si="4"/>
        <v>1.4799970467245815</v>
      </c>
      <c r="AD22" s="154"/>
      <c r="AF22" s="218" t="s">
        <v>30</v>
      </c>
      <c r="AG22" s="137">
        <v>100</v>
      </c>
      <c r="AH22" s="28">
        <f t="shared" ref="AH22:AR29" si="5">(AH$9*(TAN(RADIANS(DEGREES(2*(TANH($AI$5/(2*$C22))))/2))))*2</f>
        <v>0.78499801681092296</v>
      </c>
      <c r="AI22" s="28">
        <f t="shared" si="5"/>
        <v>0.86349781849201535</v>
      </c>
      <c r="AJ22" s="28">
        <f t="shared" si="5"/>
        <v>0.94199762017310762</v>
      </c>
      <c r="AK22" s="28">
        <f t="shared" si="5"/>
        <v>1.0204974218542</v>
      </c>
      <c r="AL22" s="28">
        <f t="shared" si="5"/>
        <v>1.0989972235352923</v>
      </c>
      <c r="AM22" s="28">
        <f t="shared" si="5"/>
        <v>1.1774970252163846</v>
      </c>
      <c r="AN22" s="28">
        <f t="shared" si="5"/>
        <v>1.2559968268974768</v>
      </c>
      <c r="AO22" s="28">
        <f t="shared" si="5"/>
        <v>1.3344966285785691</v>
      </c>
      <c r="AP22" s="28">
        <f t="shared" si="5"/>
        <v>1.4129964302596614</v>
      </c>
      <c r="AQ22" s="28">
        <f t="shared" si="5"/>
        <v>1.4914962319407536</v>
      </c>
      <c r="AR22" s="36">
        <f t="shared" si="5"/>
        <v>1.5699960336218459</v>
      </c>
    </row>
    <row r="23" spans="2:44">
      <c r="B23" s="234"/>
      <c r="C23" s="113">
        <v>150</v>
      </c>
      <c r="D23" s="29">
        <f t="shared" si="3"/>
        <v>0.79999782012650733</v>
      </c>
      <c r="E23" s="21">
        <f t="shared" si="3"/>
        <v>0.87999760213915801</v>
      </c>
      <c r="F23" s="21">
        <f t="shared" si="3"/>
        <v>0.9599973841518088</v>
      </c>
      <c r="G23" s="21">
        <f t="shared" si="3"/>
        <v>1.0399971661644596</v>
      </c>
      <c r="H23" s="13">
        <f t="shared" si="3"/>
        <v>1.1199969481771102</v>
      </c>
      <c r="I23" s="21">
        <f t="shared" si="3"/>
        <v>1.1999967301897609</v>
      </c>
      <c r="J23" s="21">
        <f t="shared" si="3"/>
        <v>1.2799965122024117</v>
      </c>
      <c r="K23" s="21">
        <f t="shared" si="3"/>
        <v>1.3599962942150625</v>
      </c>
      <c r="L23" s="21">
        <f t="shared" si="3"/>
        <v>1.4399960762277133</v>
      </c>
      <c r="M23" s="21">
        <f t="shared" si="3"/>
        <v>1.5199958582403639</v>
      </c>
      <c r="N23" s="32">
        <f t="shared" si="3"/>
        <v>1.5999956402530147</v>
      </c>
      <c r="O23" s="149"/>
      <c r="Q23" s="253"/>
      <c r="R23" s="129">
        <v>150</v>
      </c>
      <c r="S23" s="28">
        <f t="shared" si="4"/>
        <v>0.49333313868145923</v>
      </c>
      <c r="T23" s="28">
        <f t="shared" si="4"/>
        <v>0.54266645254960511</v>
      </c>
      <c r="U23" s="28">
        <f t="shared" si="4"/>
        <v>0.59199976641775098</v>
      </c>
      <c r="V23" s="28">
        <f t="shared" si="4"/>
        <v>0.64133308028589697</v>
      </c>
      <c r="W23" s="28">
        <f t="shared" si="4"/>
        <v>0.69066639415404285</v>
      </c>
      <c r="X23" s="28">
        <f t="shared" si="4"/>
        <v>0.73999970802218884</v>
      </c>
      <c r="Y23" s="28">
        <f t="shared" si="4"/>
        <v>0.78933302189033472</v>
      </c>
      <c r="Z23" s="28">
        <f t="shared" si="4"/>
        <v>0.8386663357584806</v>
      </c>
      <c r="AA23" s="28">
        <f t="shared" si="4"/>
        <v>0.88799964962662659</v>
      </c>
      <c r="AB23" s="28">
        <f t="shared" si="4"/>
        <v>0.93733296349477246</v>
      </c>
      <c r="AC23" s="37">
        <f t="shared" si="4"/>
        <v>0.98666627736291845</v>
      </c>
      <c r="AD23" s="154"/>
      <c r="AF23" s="219"/>
      <c r="AG23" s="143">
        <v>150</v>
      </c>
      <c r="AH23" s="28">
        <f t="shared" si="5"/>
        <v>0.52333307187403744</v>
      </c>
      <c r="AI23" s="28">
        <f t="shared" si="5"/>
        <v>0.57566637906144114</v>
      </c>
      <c r="AJ23" s="28">
        <f t="shared" si="5"/>
        <v>0.62799968624884484</v>
      </c>
      <c r="AK23" s="28">
        <f t="shared" si="5"/>
        <v>0.68033299343624865</v>
      </c>
      <c r="AL23" s="28">
        <f t="shared" si="5"/>
        <v>0.73266630062365234</v>
      </c>
      <c r="AM23" s="28">
        <f t="shared" si="5"/>
        <v>0.78499960781105615</v>
      </c>
      <c r="AN23" s="28">
        <f t="shared" si="5"/>
        <v>0.83733291499845985</v>
      </c>
      <c r="AO23" s="28">
        <f t="shared" si="5"/>
        <v>0.88966622218586355</v>
      </c>
      <c r="AP23" s="28">
        <f t="shared" si="5"/>
        <v>0.94199952937326736</v>
      </c>
      <c r="AQ23" s="28">
        <f t="shared" si="5"/>
        <v>0.99433283656067106</v>
      </c>
      <c r="AR23" s="37">
        <f t="shared" si="5"/>
        <v>1.0466661437480749</v>
      </c>
    </row>
    <row r="24" spans="2:44">
      <c r="B24" s="234"/>
      <c r="C24" s="113">
        <v>200</v>
      </c>
      <c r="D24" s="29">
        <f t="shared" si="3"/>
        <v>0.59999948222204347</v>
      </c>
      <c r="E24" s="21">
        <f t="shared" si="3"/>
        <v>0.6599994304442478</v>
      </c>
      <c r="F24" s="21">
        <f t="shared" si="3"/>
        <v>0.71999937866645225</v>
      </c>
      <c r="G24" s="21">
        <f t="shared" si="3"/>
        <v>0.77999932688865659</v>
      </c>
      <c r="H24" s="13">
        <f t="shared" si="3"/>
        <v>0.83999927511086092</v>
      </c>
      <c r="I24" s="21">
        <f t="shared" si="3"/>
        <v>0.89999922333306526</v>
      </c>
      <c r="J24" s="21">
        <f t="shared" si="3"/>
        <v>0.95999917155526959</v>
      </c>
      <c r="K24" s="21">
        <f t="shared" si="3"/>
        <v>1.019999119777474</v>
      </c>
      <c r="L24" s="21">
        <f t="shared" si="3"/>
        <v>1.0799990679996783</v>
      </c>
      <c r="M24" s="21">
        <f t="shared" si="3"/>
        <v>1.1399990162218827</v>
      </c>
      <c r="N24" s="32">
        <f t="shared" si="3"/>
        <v>1.1999989644440869</v>
      </c>
      <c r="O24" s="149"/>
      <c r="Q24" s="253"/>
      <c r="R24" s="129">
        <v>200</v>
      </c>
      <c r="S24" s="28">
        <f t="shared" si="4"/>
        <v>0.36999995379179085</v>
      </c>
      <c r="T24" s="28">
        <f t="shared" si="4"/>
        <v>0.40699994917096993</v>
      </c>
      <c r="U24" s="28">
        <f t="shared" si="4"/>
        <v>0.44399994455014902</v>
      </c>
      <c r="V24" s="28">
        <f t="shared" si="4"/>
        <v>0.4809999399293281</v>
      </c>
      <c r="W24" s="28">
        <f t="shared" si="4"/>
        <v>0.51799993530850719</v>
      </c>
      <c r="X24" s="28">
        <f t="shared" si="4"/>
        <v>0.55499993068768627</v>
      </c>
      <c r="Y24" s="28">
        <f t="shared" si="4"/>
        <v>0.59199992606686536</v>
      </c>
      <c r="Z24" s="28">
        <f t="shared" si="4"/>
        <v>0.62899992144604444</v>
      </c>
      <c r="AA24" s="28">
        <f t="shared" si="4"/>
        <v>0.66599991682522353</v>
      </c>
      <c r="AB24" s="28">
        <f t="shared" si="4"/>
        <v>0.70299991220440261</v>
      </c>
      <c r="AC24" s="37">
        <f t="shared" si="4"/>
        <v>0.7399999075835817</v>
      </c>
      <c r="AD24" s="154"/>
      <c r="AF24" s="219"/>
      <c r="AG24" s="143">
        <v>200</v>
      </c>
      <c r="AH24" s="28">
        <f t="shared" si="5"/>
        <v>0.3924999379296813</v>
      </c>
      <c r="AI24" s="28">
        <f t="shared" si="5"/>
        <v>0.43174993172264947</v>
      </c>
      <c r="AJ24" s="28">
        <f t="shared" si="5"/>
        <v>0.47099992551561759</v>
      </c>
      <c r="AK24" s="28">
        <f t="shared" si="5"/>
        <v>0.51024991930858576</v>
      </c>
      <c r="AL24" s="28">
        <f t="shared" si="5"/>
        <v>0.54949991310155388</v>
      </c>
      <c r="AM24" s="28">
        <f t="shared" si="5"/>
        <v>0.588749906894522</v>
      </c>
      <c r="AN24" s="28">
        <f t="shared" si="5"/>
        <v>0.62799990068749012</v>
      </c>
      <c r="AO24" s="28">
        <f t="shared" si="5"/>
        <v>0.66724989448045824</v>
      </c>
      <c r="AP24" s="28">
        <f t="shared" si="5"/>
        <v>0.70649988827342636</v>
      </c>
      <c r="AQ24" s="28">
        <f t="shared" si="5"/>
        <v>0.74574988206639448</v>
      </c>
      <c r="AR24" s="37">
        <f t="shared" si="5"/>
        <v>0.78499987585936259</v>
      </c>
    </row>
    <row r="25" spans="2:44">
      <c r="B25" s="234"/>
      <c r="C25" s="114">
        <v>250</v>
      </c>
      <c r="D25" s="29">
        <f t="shared" si="3"/>
        <v>0.4799998302611429</v>
      </c>
      <c r="E25" s="21">
        <f t="shared" si="3"/>
        <v>0.5279998132872572</v>
      </c>
      <c r="F25" s="21">
        <f t="shared" si="3"/>
        <v>0.57599979631337139</v>
      </c>
      <c r="G25" s="21">
        <f t="shared" si="3"/>
        <v>0.62399977933948569</v>
      </c>
      <c r="H25" s="13">
        <f t="shared" si="3"/>
        <v>0.6719997623656</v>
      </c>
      <c r="I25" s="21">
        <f t="shared" si="3"/>
        <v>0.7199997453917143</v>
      </c>
      <c r="J25" s="21">
        <f t="shared" si="3"/>
        <v>0.7679997284178286</v>
      </c>
      <c r="K25" s="21">
        <f t="shared" si="3"/>
        <v>0.8159997114439429</v>
      </c>
      <c r="L25" s="21">
        <f t="shared" si="3"/>
        <v>0.8639996944700572</v>
      </c>
      <c r="M25" s="21">
        <f t="shared" si="3"/>
        <v>0.9119996774961715</v>
      </c>
      <c r="N25" s="32">
        <f t="shared" si="3"/>
        <v>0.9599996605222858</v>
      </c>
      <c r="O25" s="149"/>
      <c r="Q25" s="253"/>
      <c r="R25" s="130">
        <v>250</v>
      </c>
      <c r="S25" s="28">
        <f t="shared" si="4"/>
        <v>0.29599998485600559</v>
      </c>
      <c r="T25" s="28">
        <f t="shared" si="4"/>
        <v>0.32559998334160617</v>
      </c>
      <c r="U25" s="28">
        <f t="shared" si="4"/>
        <v>0.35519998182720669</v>
      </c>
      <c r="V25" s="28">
        <f t="shared" si="4"/>
        <v>0.38479998031280727</v>
      </c>
      <c r="W25" s="28">
        <f t="shared" si="4"/>
        <v>0.41439997879840784</v>
      </c>
      <c r="X25" s="28">
        <f t="shared" si="4"/>
        <v>0.44399997728400836</v>
      </c>
      <c r="Y25" s="28">
        <f t="shared" si="4"/>
        <v>0.47359997576960894</v>
      </c>
      <c r="Z25" s="28">
        <f t="shared" si="4"/>
        <v>0.50319997425520946</v>
      </c>
      <c r="AA25" s="28">
        <f t="shared" si="4"/>
        <v>0.53279997274081003</v>
      </c>
      <c r="AB25" s="28">
        <f t="shared" si="4"/>
        <v>0.56239997122641061</v>
      </c>
      <c r="AC25" s="37">
        <f t="shared" si="4"/>
        <v>0.59199996971201119</v>
      </c>
      <c r="AD25" s="154"/>
      <c r="AF25" s="219"/>
      <c r="AG25" s="144">
        <v>250</v>
      </c>
      <c r="AH25" s="28">
        <f t="shared" si="5"/>
        <v>0.31399997965703613</v>
      </c>
      <c r="AI25" s="28">
        <f t="shared" si="5"/>
        <v>0.34539997762273977</v>
      </c>
      <c r="AJ25" s="28">
        <f t="shared" si="5"/>
        <v>0.37679997558844336</v>
      </c>
      <c r="AK25" s="28">
        <f t="shared" si="5"/>
        <v>0.40819997355414694</v>
      </c>
      <c r="AL25" s="28">
        <f t="shared" si="5"/>
        <v>0.43959997151985059</v>
      </c>
      <c r="AM25" s="28">
        <f t="shared" si="5"/>
        <v>0.47099996948555423</v>
      </c>
      <c r="AN25" s="28">
        <f t="shared" si="5"/>
        <v>0.50239996745125781</v>
      </c>
      <c r="AO25" s="28">
        <f t="shared" si="5"/>
        <v>0.5337999654169614</v>
      </c>
      <c r="AP25" s="28">
        <f t="shared" si="5"/>
        <v>0.56519996338266498</v>
      </c>
      <c r="AQ25" s="28">
        <f t="shared" si="5"/>
        <v>0.59659996134836868</v>
      </c>
      <c r="AR25" s="37">
        <f t="shared" si="5"/>
        <v>0.62799995931407226</v>
      </c>
    </row>
    <row r="26" spans="2:44">
      <c r="B26" s="234"/>
      <c r="C26" s="115">
        <v>300</v>
      </c>
      <c r="D26" s="29">
        <f t="shared" si="3"/>
        <v>0.39999993176974119</v>
      </c>
      <c r="E26" s="21">
        <f t="shared" si="3"/>
        <v>0.4399999249467153</v>
      </c>
      <c r="F26" s="21">
        <f t="shared" si="3"/>
        <v>0.47999991812368947</v>
      </c>
      <c r="G26" s="21">
        <f t="shared" si="3"/>
        <v>0.51999991130066359</v>
      </c>
      <c r="H26" s="13">
        <f t="shared" si="3"/>
        <v>0.5599999044776377</v>
      </c>
      <c r="I26" s="21">
        <f t="shared" si="3"/>
        <v>0.59999989765461181</v>
      </c>
      <c r="J26" s="21">
        <f t="shared" si="3"/>
        <v>0.63999989083158593</v>
      </c>
      <c r="K26" s="21">
        <f t="shared" si="3"/>
        <v>0.67999988400856004</v>
      </c>
      <c r="L26" s="21">
        <f t="shared" si="3"/>
        <v>0.71999987718553415</v>
      </c>
      <c r="M26" s="21">
        <f t="shared" si="3"/>
        <v>0.75999987036250827</v>
      </c>
      <c r="N26" s="32">
        <f t="shared" si="3"/>
        <v>0.79999986353948238</v>
      </c>
      <c r="O26" s="149"/>
      <c r="Q26" s="253"/>
      <c r="R26" s="131">
        <v>300</v>
      </c>
      <c r="S26" s="28">
        <f t="shared" si="4"/>
        <v>0.24666666058009173</v>
      </c>
      <c r="T26" s="28">
        <f t="shared" si="4"/>
        <v>0.27133332663810089</v>
      </c>
      <c r="U26" s="28">
        <f t="shared" si="4"/>
        <v>0.2959999926961101</v>
      </c>
      <c r="V26" s="28">
        <f t="shared" si="4"/>
        <v>0.32066665875411926</v>
      </c>
      <c r="W26" s="28">
        <f t="shared" si="4"/>
        <v>0.34533332481212842</v>
      </c>
      <c r="X26" s="28">
        <f t="shared" si="4"/>
        <v>0.36999999087013763</v>
      </c>
      <c r="Y26" s="28">
        <f t="shared" si="4"/>
        <v>0.39466665692814679</v>
      </c>
      <c r="Z26" s="28">
        <f t="shared" si="4"/>
        <v>0.41933332298615594</v>
      </c>
      <c r="AA26" s="28">
        <f t="shared" si="4"/>
        <v>0.44399998904416516</v>
      </c>
      <c r="AB26" s="28">
        <f t="shared" si="4"/>
        <v>0.46866665510217431</v>
      </c>
      <c r="AC26" s="37">
        <f t="shared" si="4"/>
        <v>0.49333332116018347</v>
      </c>
      <c r="AD26" s="154"/>
      <c r="AF26" s="219"/>
      <c r="AG26" s="145">
        <v>300</v>
      </c>
      <c r="AH26" s="28">
        <f t="shared" si="5"/>
        <v>0.2616666584904645</v>
      </c>
      <c r="AI26" s="28">
        <f t="shared" si="5"/>
        <v>0.28783332433951092</v>
      </c>
      <c r="AJ26" s="28">
        <f t="shared" si="5"/>
        <v>0.3139999901885574</v>
      </c>
      <c r="AK26" s="28">
        <f t="shared" si="5"/>
        <v>0.34016665603760388</v>
      </c>
      <c r="AL26" s="28">
        <f t="shared" si="5"/>
        <v>0.3663333218866503</v>
      </c>
      <c r="AM26" s="28">
        <f t="shared" si="5"/>
        <v>0.39249998773569672</v>
      </c>
      <c r="AN26" s="28">
        <f t="shared" si="5"/>
        <v>0.4186666535847432</v>
      </c>
      <c r="AO26" s="28">
        <f t="shared" si="5"/>
        <v>0.44483331943378968</v>
      </c>
      <c r="AP26" s="28">
        <f t="shared" si="5"/>
        <v>0.4709999852828361</v>
      </c>
      <c r="AQ26" s="28">
        <f t="shared" si="5"/>
        <v>0.49716665113188252</v>
      </c>
      <c r="AR26" s="37">
        <f t="shared" si="5"/>
        <v>0.523333316980929</v>
      </c>
    </row>
    <row r="27" spans="2:44">
      <c r="B27" s="234"/>
      <c r="C27" s="115">
        <v>350</v>
      </c>
      <c r="D27" s="29">
        <f t="shared" si="3"/>
        <v>0.3428571112849646</v>
      </c>
      <c r="E27" s="21">
        <f t="shared" si="3"/>
        <v>0.37714282241346109</v>
      </c>
      <c r="F27" s="21">
        <f t="shared" si="3"/>
        <v>0.41142853354195752</v>
      </c>
      <c r="G27" s="21">
        <f t="shared" si="3"/>
        <v>0.44571424467045395</v>
      </c>
      <c r="H27" s="13">
        <f t="shared" si="3"/>
        <v>0.47999995579895044</v>
      </c>
      <c r="I27" s="21">
        <f t="shared" si="3"/>
        <v>0.51428566692744693</v>
      </c>
      <c r="J27" s="21">
        <f t="shared" si="3"/>
        <v>0.54857137805594336</v>
      </c>
      <c r="K27" s="21">
        <f t="shared" si="3"/>
        <v>0.58285708918443979</v>
      </c>
      <c r="L27" s="21">
        <f t="shared" si="3"/>
        <v>0.61714280031293622</v>
      </c>
      <c r="M27" s="21">
        <f t="shared" si="3"/>
        <v>0.65142851144143277</v>
      </c>
      <c r="N27" s="32">
        <f t="shared" si="3"/>
        <v>0.6857142225699292</v>
      </c>
      <c r="O27" s="149"/>
      <c r="Q27" s="253"/>
      <c r="R27" s="131">
        <v>350</v>
      </c>
      <c r="S27" s="28">
        <f t="shared" si="4"/>
        <v>0.21142856861237852</v>
      </c>
      <c r="T27" s="28">
        <f t="shared" si="4"/>
        <v>0.23257142547361639</v>
      </c>
      <c r="U27" s="28">
        <f t="shared" si="4"/>
        <v>0.25371428233485427</v>
      </c>
      <c r="V27" s="28">
        <f t="shared" si="4"/>
        <v>0.27485713919609212</v>
      </c>
      <c r="W27" s="28">
        <f t="shared" si="4"/>
        <v>0.29599999605732996</v>
      </c>
      <c r="X27" s="28">
        <f t="shared" si="4"/>
        <v>0.31714285291856781</v>
      </c>
      <c r="Y27" s="28">
        <f t="shared" si="4"/>
        <v>0.33828570977980565</v>
      </c>
      <c r="Z27" s="28">
        <f t="shared" si="4"/>
        <v>0.3594285666410435</v>
      </c>
      <c r="AA27" s="28">
        <f t="shared" si="4"/>
        <v>0.38057142350228135</v>
      </c>
      <c r="AB27" s="28">
        <f t="shared" si="4"/>
        <v>0.40171428036351919</v>
      </c>
      <c r="AC27" s="37">
        <f t="shared" si="4"/>
        <v>0.42285713722475704</v>
      </c>
      <c r="AD27" s="154"/>
      <c r="AF27" s="219"/>
      <c r="AG27" s="145">
        <v>350</v>
      </c>
      <c r="AH27" s="28">
        <f t="shared" si="5"/>
        <v>0.22428571050264776</v>
      </c>
      <c r="AI27" s="28">
        <f t="shared" si="5"/>
        <v>0.24671428155291253</v>
      </c>
      <c r="AJ27" s="28">
        <f t="shared" si="5"/>
        <v>0.26914285260317733</v>
      </c>
      <c r="AK27" s="28">
        <f t="shared" si="5"/>
        <v>0.29157142365344207</v>
      </c>
      <c r="AL27" s="28">
        <f t="shared" si="5"/>
        <v>0.31399999470370688</v>
      </c>
      <c r="AM27" s="28">
        <f t="shared" si="5"/>
        <v>0.33642856575397162</v>
      </c>
      <c r="AN27" s="28">
        <f t="shared" si="5"/>
        <v>0.35885713680423642</v>
      </c>
      <c r="AO27" s="28">
        <f t="shared" si="5"/>
        <v>0.38128570785450122</v>
      </c>
      <c r="AP27" s="28">
        <f t="shared" si="5"/>
        <v>0.40371427890476597</v>
      </c>
      <c r="AQ27" s="28">
        <f t="shared" si="5"/>
        <v>0.42614284995503077</v>
      </c>
      <c r="AR27" s="37">
        <f t="shared" si="5"/>
        <v>0.44857142100529551</v>
      </c>
    </row>
    <row r="28" spans="2:44">
      <c r="B28" s="234"/>
      <c r="C28" s="113">
        <v>400</v>
      </c>
      <c r="D28" s="29">
        <f t="shared" si="3"/>
        <v>0.29999998380485993</v>
      </c>
      <c r="E28" s="21">
        <f t="shared" si="3"/>
        <v>0.32999998218534593</v>
      </c>
      <c r="F28" s="21">
        <f t="shared" si="3"/>
        <v>0.35999998056583193</v>
      </c>
      <c r="G28" s="21">
        <f t="shared" si="3"/>
        <v>0.38999997894631794</v>
      </c>
      <c r="H28" s="13">
        <f t="shared" si="3"/>
        <v>0.41999997732680389</v>
      </c>
      <c r="I28" s="21">
        <f t="shared" si="3"/>
        <v>0.44999997570728989</v>
      </c>
      <c r="J28" s="21">
        <f t="shared" si="3"/>
        <v>0.47999997408777589</v>
      </c>
      <c r="K28" s="21">
        <f t="shared" si="3"/>
        <v>0.5099999724682619</v>
      </c>
      <c r="L28" s="21">
        <f t="shared" si="3"/>
        <v>0.53999997084874785</v>
      </c>
      <c r="M28" s="21">
        <f t="shared" si="3"/>
        <v>0.5699999692292339</v>
      </c>
      <c r="N28" s="32">
        <f t="shared" si="3"/>
        <v>0.59999996760971985</v>
      </c>
      <c r="O28" s="149"/>
      <c r="Q28" s="253"/>
      <c r="R28" s="129">
        <v>400</v>
      </c>
      <c r="S28" s="28">
        <f t="shared" si="4"/>
        <v>0.18499999855549903</v>
      </c>
      <c r="T28" s="28">
        <f t="shared" si="4"/>
        <v>0.20349999841104896</v>
      </c>
      <c r="U28" s="28">
        <f t="shared" si="4"/>
        <v>0.22199999826659886</v>
      </c>
      <c r="V28" s="28">
        <f t="shared" si="4"/>
        <v>0.24049999812214876</v>
      </c>
      <c r="W28" s="28">
        <f t="shared" si="4"/>
        <v>0.25899999797769868</v>
      </c>
      <c r="X28" s="28">
        <f t="shared" si="4"/>
        <v>0.27749999783324858</v>
      </c>
      <c r="Y28" s="28">
        <f t="shared" si="4"/>
        <v>0.29599999768879848</v>
      </c>
      <c r="Z28" s="28">
        <f t="shared" si="4"/>
        <v>0.31449999754434838</v>
      </c>
      <c r="AA28" s="28">
        <f t="shared" si="4"/>
        <v>0.33299999739989827</v>
      </c>
      <c r="AB28" s="28">
        <f t="shared" si="4"/>
        <v>0.35149999725544817</v>
      </c>
      <c r="AC28" s="37">
        <f t="shared" si="4"/>
        <v>0.36999999711099807</v>
      </c>
      <c r="AD28" s="154"/>
      <c r="AF28" s="219"/>
      <c r="AG28" s="143">
        <v>400</v>
      </c>
      <c r="AH28" s="28">
        <f t="shared" si="5"/>
        <v>0.19624999805955506</v>
      </c>
      <c r="AI28" s="28">
        <f t="shared" si="5"/>
        <v>0.21587499786551059</v>
      </c>
      <c r="AJ28" s="28">
        <f t="shared" si="5"/>
        <v>0.23549999767146609</v>
      </c>
      <c r="AK28" s="28">
        <f t="shared" si="5"/>
        <v>0.25512499747742162</v>
      </c>
      <c r="AL28" s="28">
        <f t="shared" si="5"/>
        <v>0.27474999728337712</v>
      </c>
      <c r="AM28" s="28">
        <f t="shared" si="5"/>
        <v>0.29437499708933262</v>
      </c>
      <c r="AN28" s="28">
        <f t="shared" si="5"/>
        <v>0.31399999689528812</v>
      </c>
      <c r="AO28" s="28">
        <f t="shared" si="5"/>
        <v>0.33362499670124363</v>
      </c>
      <c r="AP28" s="28">
        <f t="shared" si="5"/>
        <v>0.35324999650719913</v>
      </c>
      <c r="AQ28" s="28">
        <f t="shared" si="5"/>
        <v>0.37287499631315463</v>
      </c>
      <c r="AR28" s="37">
        <f t="shared" si="5"/>
        <v>0.39249999611911013</v>
      </c>
    </row>
    <row r="29" spans="2:44" ht="15.75" thickBot="1">
      <c r="B29" s="236"/>
      <c r="C29" s="114">
        <v>500</v>
      </c>
      <c r="D29" s="33">
        <f t="shared" si="3"/>
        <v>0.23999999469260322</v>
      </c>
      <c r="E29" s="25">
        <f t="shared" si="3"/>
        <v>0.26399999416186354</v>
      </c>
      <c r="F29" s="25">
        <f t="shared" si="3"/>
        <v>0.28799999363112389</v>
      </c>
      <c r="G29" s="34">
        <f t="shared" si="3"/>
        <v>0.31199999310038418</v>
      </c>
      <c r="H29" s="25">
        <f t="shared" si="3"/>
        <v>0.33599999256964452</v>
      </c>
      <c r="I29" s="25">
        <f t="shared" si="3"/>
        <v>0.35999999203890481</v>
      </c>
      <c r="J29" s="25">
        <f t="shared" si="3"/>
        <v>0.38399999150816516</v>
      </c>
      <c r="K29" s="25">
        <f t="shared" si="3"/>
        <v>0.40799999097742551</v>
      </c>
      <c r="L29" s="25">
        <f t="shared" si="3"/>
        <v>0.4319999904466858</v>
      </c>
      <c r="M29" s="25">
        <f t="shared" si="3"/>
        <v>0.45599998991594615</v>
      </c>
      <c r="N29" s="35">
        <f t="shared" si="3"/>
        <v>0.47999998938520644</v>
      </c>
      <c r="O29" s="149"/>
      <c r="Q29" s="255"/>
      <c r="R29" s="132">
        <v>500</v>
      </c>
      <c r="S29" s="33">
        <f t="shared" si="4"/>
        <v>0.14799999952664653</v>
      </c>
      <c r="T29" s="38">
        <f t="shared" si="4"/>
        <v>0.16279999947931117</v>
      </c>
      <c r="U29" s="38">
        <f t="shared" si="4"/>
        <v>0.17759999943197585</v>
      </c>
      <c r="V29" s="38">
        <f t="shared" si="4"/>
        <v>0.1923999993846405</v>
      </c>
      <c r="W29" s="38">
        <f t="shared" si="4"/>
        <v>0.20719999933730515</v>
      </c>
      <c r="X29" s="38">
        <f t="shared" si="4"/>
        <v>0.2219999992899698</v>
      </c>
      <c r="Y29" s="38">
        <f t="shared" si="4"/>
        <v>0.23679999924263445</v>
      </c>
      <c r="Z29" s="38">
        <f t="shared" si="4"/>
        <v>0.25159999919529913</v>
      </c>
      <c r="AA29" s="38">
        <f t="shared" si="4"/>
        <v>0.26639999914796375</v>
      </c>
      <c r="AB29" s="38">
        <f t="shared" si="4"/>
        <v>0.28119999910062843</v>
      </c>
      <c r="AC29" s="39">
        <f t="shared" si="4"/>
        <v>0.29599999905329305</v>
      </c>
      <c r="AD29" s="154"/>
      <c r="AF29" s="220"/>
      <c r="AG29" s="146">
        <v>500</v>
      </c>
      <c r="AH29" s="33">
        <f t="shared" si="5"/>
        <v>0.15699999936412565</v>
      </c>
      <c r="AI29" s="38">
        <f t="shared" si="5"/>
        <v>0.1726999993005382</v>
      </c>
      <c r="AJ29" s="38">
        <f t="shared" si="5"/>
        <v>0.18839999923695078</v>
      </c>
      <c r="AK29" s="38">
        <f t="shared" si="5"/>
        <v>0.20409999917336336</v>
      </c>
      <c r="AL29" s="38">
        <f t="shared" si="5"/>
        <v>0.21979999910977591</v>
      </c>
      <c r="AM29" s="38">
        <f t="shared" si="5"/>
        <v>0.23549999904618846</v>
      </c>
      <c r="AN29" s="38">
        <f t="shared" si="5"/>
        <v>0.25119999898260104</v>
      </c>
      <c r="AO29" s="38">
        <f t="shared" si="5"/>
        <v>0.26689999891901361</v>
      </c>
      <c r="AP29" s="38">
        <f t="shared" si="5"/>
        <v>0.28259999885542619</v>
      </c>
      <c r="AQ29" s="38">
        <f t="shared" si="5"/>
        <v>0.29829999879183872</v>
      </c>
      <c r="AR29" s="39">
        <f t="shared" si="5"/>
        <v>0.31399999872825129</v>
      </c>
    </row>
    <row r="30" spans="2:44">
      <c r="B30" s="30"/>
      <c r="C30" s="30"/>
      <c r="R30" s="30"/>
    </row>
  </sheetData>
  <mergeCells count="24">
    <mergeCell ref="S8:AC8"/>
    <mergeCell ref="Q10:Q17"/>
    <mergeCell ref="S19:AC19"/>
    <mergeCell ref="S20:AC20"/>
    <mergeCell ref="Q22:Q29"/>
    <mergeCell ref="D7:N7"/>
    <mergeCell ref="D2:N2"/>
    <mergeCell ref="D3:N3"/>
    <mergeCell ref="S2:AC2"/>
    <mergeCell ref="S3:AC3"/>
    <mergeCell ref="S7:AC7"/>
    <mergeCell ref="D8:N8"/>
    <mergeCell ref="D20:N20"/>
    <mergeCell ref="B10:B17"/>
    <mergeCell ref="B22:B29"/>
    <mergeCell ref="D19:N19"/>
    <mergeCell ref="AH19:AR19"/>
    <mergeCell ref="AH20:AR20"/>
    <mergeCell ref="AF22:AF29"/>
    <mergeCell ref="AH2:AR2"/>
    <mergeCell ref="AH3:AR3"/>
    <mergeCell ref="AH7:AR7"/>
    <mergeCell ref="AH8:AR8"/>
    <mergeCell ref="AF10:AF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Hyperfocale</vt:lpstr>
      <vt:lpstr>PdCh</vt:lpstr>
      <vt:lpstr>Champs</vt:lpstr>
      <vt:lpstr>Champs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2020-03-18T15:58:25Z</cp:lastPrinted>
  <dcterms:created xsi:type="dcterms:W3CDTF">2020-03-18T08:38:05Z</dcterms:created>
  <dcterms:modified xsi:type="dcterms:W3CDTF">2020-08-13T12:28:00Z</dcterms:modified>
</cp:coreProperties>
</file>